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485" yWindow="405" windowWidth="19320" windowHeight="3735" tabRatio="826"/>
  </bookViews>
  <sheets>
    <sheet name="Програм" sheetId="1" r:id="rId1"/>
    <sheet name="Програмска активност" sheetId="2" r:id="rId2"/>
    <sheet name="Пројекат" sheetId="3" r:id="rId3"/>
    <sheet name="Упутство" sheetId="5" r:id="rId4"/>
  </sheets>
  <definedNames>
    <definedName name="funkcija">Упутство!$CO$1:$CO$138</definedName>
    <definedName name="_xlnm.Print_Area" localSheetId="0">Програм!$A$1:$M$126</definedName>
    <definedName name="_xlnm.Print_Area" localSheetId="1">'Програмска активност'!$A$1:$M$219</definedName>
    <definedName name="_xlnm.Print_Area" localSheetId="2">Пројекат!$A$1:$M$127</definedName>
    <definedName name="_xlnm.Print_Titles" localSheetId="1">'Програмска активност'!$44:$45</definedName>
    <definedName name="_xlnm.Print_Titles" localSheetId="2">Пројекат!$37:$38</definedName>
    <definedName name="WS">GET.WORKBOOK(1)</definedName>
    <definedName name="активност">Упутство!$D$38:$Q$52</definedName>
    <definedName name="активност_пројекат">Упутство!$A$38:$A$39</definedName>
    <definedName name="Извори_финансирања">Упутство!$CX$2:$CX$18</definedName>
    <definedName name="конто">Упутство!$BE$2:$BE$1736</definedName>
    <definedName name="п1">Упутство!$D$38:$E$38</definedName>
    <definedName name="п10">Упутство!$D$47</definedName>
    <definedName name="п11">Упутство!$D$48:$I$48</definedName>
    <definedName name="п12">Упутство!$D$49</definedName>
    <definedName name="п13">Упутство!$D$50:$E$50</definedName>
    <definedName name="п14">Упутство!$D$51:$F$51</definedName>
    <definedName name="п15">Упутство!$D$52:$M$52</definedName>
    <definedName name="п2">Упутство!$D$39:$Q$39</definedName>
    <definedName name="п3">Упутство!$D$40:$H$40</definedName>
    <definedName name="п4">Упутство!$D$41:$E$41</definedName>
    <definedName name="п5">Упутство!$D$42:$F$42</definedName>
    <definedName name="п6">Упутство!$D$43:$G$43</definedName>
    <definedName name="п7">Упутство!$D$44:$E$44</definedName>
    <definedName name="п8">Упутство!$D$45</definedName>
    <definedName name="п9">Упутство!$D$46</definedName>
    <definedName name="ПА_1">Упутство!$D$130:$E$130</definedName>
    <definedName name="ПА_10">Упутство!$D$139:$F$139</definedName>
    <definedName name="ПА_11">Упутство!$D$140:$E$140</definedName>
    <definedName name="ПА_12">Упутство!$D$141:$F$141</definedName>
    <definedName name="ПА_13">Упутство!$D$142:$E$142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Упутство!$D$146:$F$146</definedName>
    <definedName name="ПА_18">Упутство!$D$147:$E$147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Упутство!$D$150:$E$150</definedName>
    <definedName name="ПА_22">Упутство!$D$151</definedName>
    <definedName name="ПА_23">Упутство!$D$152</definedName>
    <definedName name="ПА_24">Упутство!$D$153:$E$153</definedName>
    <definedName name="ПА_25">Упутство!$D$154</definedName>
    <definedName name="ПА_26">Упутство!$D$155</definedName>
    <definedName name="ПА_27">Упутство!$D$156</definedName>
    <definedName name="ПА_28">Упутство!$D$157:$E$157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Упутство!$D$163:$F$163</definedName>
    <definedName name="ПА_35">Упутство!$D$164:$E$164</definedName>
    <definedName name="ПА_36">Упутство!$D$165:$E$165</definedName>
    <definedName name="ПА_37">Упутство!$D$166:$E$166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</definedName>
    <definedName name="ПА_44">Упутство!$D$173</definedName>
    <definedName name="ПА_45">Упутство!$D$174:$E$174</definedName>
    <definedName name="ПА_46">Упутство!$D$175:$E$175</definedName>
    <definedName name="ПА_47">Упутство!$D$176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Упутство!$D$191:$F$191</definedName>
    <definedName name="ПАЦ_10">Упутство!$D$200</definedName>
    <definedName name="ПАЦ_100">Упутство!$D$290:$G$290</definedName>
    <definedName name="ПАЦ_101">Упутство!$D$291:$G$291</definedName>
    <definedName name="ПАЦ_102">Упутство!$D$292:$E$292</definedName>
    <definedName name="ПАЦ_103">Упутство!$D$293:$E$293</definedName>
    <definedName name="ПАЦ_104">Упутство!$D$294:$F$294</definedName>
    <definedName name="ПАЦ_105">Упутство!$D$295:$E$295</definedName>
    <definedName name="ПАЦ_11">Упутство!$D$201:$E$201</definedName>
    <definedName name="ПАЦ_12">Упутство!$D$202:$E$202</definedName>
    <definedName name="ПАЦ_13">Упутство!$D$203:$F$203</definedName>
    <definedName name="ПАЦ_14">Упутство!$D$204:$E$204</definedName>
    <definedName name="ПАЦ_15">Упутство!$D$205</definedName>
    <definedName name="ПАЦ_16">Упутство!$D$206:$E$206</definedName>
    <definedName name="ПАЦ_17">Упутство!$D$207:$F$207</definedName>
    <definedName name="ПАЦ_18">Упутство!$D$208:$E$208</definedName>
    <definedName name="ПАЦ_19">Упутство!$D$209</definedName>
    <definedName name="ПАЦ_2">Упутство!$D$192:$F$192</definedName>
    <definedName name="ПАЦ_20">Упутство!$D$210:$F$210</definedName>
    <definedName name="ПАЦ_21">Упутство!$D$211:$E$211</definedName>
    <definedName name="ПАЦ_22">Упутство!$D$212:$E$212</definedName>
    <definedName name="ПАЦ_23">Упутство!$D$213</definedName>
    <definedName name="ПАЦ_24">Упутство!$D$214:$F$214</definedName>
    <definedName name="ПАЦ_25">Упутство!$D$215</definedName>
    <definedName name="ПАЦ_26">Упутство!$D$216</definedName>
    <definedName name="ПАЦ_27">Упутство!$D$217:$F$217</definedName>
    <definedName name="ПАЦ_28">Упутство!$D$218</definedName>
    <definedName name="ПАЦ_29">Упутство!$D$219</definedName>
    <definedName name="ПАЦ_3">Упутство!$D$193:$E$193</definedName>
    <definedName name="ПАЦ_30">Упутство!$D$220:$E$220</definedName>
    <definedName name="ПАЦ_31">Упутство!$D$221:$F$221</definedName>
    <definedName name="ПАЦ_32">Упутство!$D$222:$E$222</definedName>
    <definedName name="ПАЦ_33">Упутство!$D$223:$F$223</definedName>
    <definedName name="ПАЦ_34">Упутство!$D$224:$F$224</definedName>
    <definedName name="ПАЦ_35">Упутство!$D$225</definedName>
    <definedName name="ПАЦ_36">Упутство!$D$226</definedName>
    <definedName name="ПАЦ_37">Упутство!$D$227:$F$227</definedName>
    <definedName name="ПАЦ_38">Упутство!$D$228:$F$228</definedName>
    <definedName name="ПАЦ_39">Упутство!$D$229</definedName>
    <definedName name="ПАЦ_4">Упутство!$D$194:$E$194</definedName>
    <definedName name="ПАЦ_40">Упутство!$D$230:$E$230</definedName>
    <definedName name="ПАЦ_41">Упутство!$D$231</definedName>
    <definedName name="ПАЦ_42">Упутство!$D$232</definedName>
    <definedName name="ПАЦ_43">Упутство!$D$233:$E$233</definedName>
    <definedName name="ПАЦ_44">Упутство!$D$234:$E$234</definedName>
    <definedName name="ПАЦ_45">Упутство!$D$235:$F$235</definedName>
    <definedName name="ПАЦ_46">Упутство!$D$236</definedName>
    <definedName name="ПАЦ_47">Упутство!$D$237</definedName>
    <definedName name="ПАЦ_48">Упутство!$D$238:$F$238</definedName>
    <definedName name="ПАЦ_49">Упутство!$D$239:$E$239</definedName>
    <definedName name="ПАЦ_5">Упутство!$D$195</definedName>
    <definedName name="ПАЦ_50">Упутство!$D$240:$F$240</definedName>
    <definedName name="ПАЦ_51">Упутство!$D$241:$E$241</definedName>
    <definedName name="ПАЦ_52">Упутство!$D$242:$F$242</definedName>
    <definedName name="ПАЦ_53">Упутство!$D$243:$G$243</definedName>
    <definedName name="ПАЦ_54">Упутство!$D$244:$F$244</definedName>
    <definedName name="ПАЦ_55">Упутство!$D$245:$G$245</definedName>
    <definedName name="ПАЦ_56">Упутство!$D$246:$E$246</definedName>
    <definedName name="ПАЦ_57">Упутство!$D$247</definedName>
    <definedName name="ПАЦ_58">Упутство!$D$248:$E$248</definedName>
    <definedName name="ПАЦ_59">Упутство!$D$249:$F$249</definedName>
    <definedName name="ПАЦ_6">Упутство!$D$196:$E$196</definedName>
    <definedName name="ПАЦ_60">Упутство!$D$250:$E$250</definedName>
    <definedName name="ПАЦ_61">Упутство!$D$251:$E$251</definedName>
    <definedName name="ПАЦ_62">Упутство!$D$252:$F$252</definedName>
    <definedName name="ПАЦ_63">Упутство!$D$253:$F$253</definedName>
    <definedName name="ПАЦ_64">Упутство!$D$254:$F$254</definedName>
    <definedName name="ПАЦ_65">Упутство!$D$255:$E$255</definedName>
    <definedName name="ПАЦ_66">Упутство!$D$256:$F$256</definedName>
    <definedName name="ПАЦ_67">Упутство!$D$257:$E$257</definedName>
    <definedName name="ПАЦ_68">Упутство!$D$258:$E$258</definedName>
    <definedName name="ПАЦ_69">Упутство!$D$259:$E$259</definedName>
    <definedName name="ПАЦ_7">Упутство!$D$197:$E$197</definedName>
    <definedName name="ПАЦ_70">Упутство!$D$260:$G$260</definedName>
    <definedName name="ПАЦ_71">Упутство!$D$261:$F$261</definedName>
    <definedName name="ПАЦ_72">Упутство!$D$262:$E$262</definedName>
    <definedName name="ПАЦ_73">Упутство!$D$263:$H$263</definedName>
    <definedName name="ПАЦ_74">Упутство!$D$264:$G$264</definedName>
    <definedName name="ПАЦ_75">Упутство!$D$265:$E$265</definedName>
    <definedName name="ПАЦ_76">Упутство!$D$266:$F$266</definedName>
    <definedName name="ПАЦ_77">Упутство!$D$267:$E$267</definedName>
    <definedName name="ПАЦ_78">Упутство!$D$268:$G$268</definedName>
    <definedName name="ПАЦ_79">Упутство!$D$269:$G$269</definedName>
    <definedName name="ПАЦ_8">Упутство!$D$198:$G$198</definedName>
    <definedName name="ПАЦ_80">Упутство!$D$270:$G$270</definedName>
    <definedName name="ПАЦ_81">Упутство!$D$271:$F$271</definedName>
    <definedName name="ПАЦ_82">Упутство!$D$272:$E$272</definedName>
    <definedName name="ПАЦ_83">Упутство!$D$273:$F$273</definedName>
    <definedName name="ПАЦ_84">Упутство!$D$274:$F$274</definedName>
    <definedName name="ПАЦ_85">Упутство!$D$275:$F$275</definedName>
    <definedName name="ПАЦ_86">Упутство!$D$276:$F$276</definedName>
    <definedName name="ПАЦ_87">Упутство!$D$277:$F$277</definedName>
    <definedName name="ПАЦ_88">Упутство!$D$278:$E$278</definedName>
    <definedName name="ПАЦ_89">Упутство!$D$279:$G$279</definedName>
    <definedName name="ПАЦ_9">Упутство!$D$199:$F$199</definedName>
    <definedName name="ПАЦ_90">Упутство!$D$280:$G$280</definedName>
    <definedName name="ПАЦ_91">Упутство!$D$281:$F$281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Упутство!$D$285:$F$285</definedName>
    <definedName name="ПАЦ_96">Упутство!$D$286:$G$286</definedName>
    <definedName name="ПАЦ_97">Упутство!$D$287:$F$287</definedName>
    <definedName name="ПАЦ_98">Упутство!$D$288:$N$288</definedName>
    <definedName name="ПАЦ_99">Упутство!$D$289:$F$289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Упутство!$D$88:$E$88</definedName>
    <definedName name="ПГ_14">Упутство!$D$89:$F$89</definedName>
    <definedName name="ПГ_15">Упутство!$D$90</definedName>
    <definedName name="ПГ_2">Упутство!$D$77:$E$77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</definedName>
    <definedName name="ПГ_7">Упутство!$D$82:$E$82</definedName>
    <definedName name="ПГ_8">Упутство!$D$83:$E$83</definedName>
    <definedName name="ПГ_9">Упутство!$D$84:$F$84</definedName>
    <definedName name="ПГЦ_1">Упутство!$C$93:$D$93</definedName>
    <definedName name="ПГЦ_10">Упутство!$C$102:$E$102</definedName>
    <definedName name="ПГЦ_11">Упутство!$C$103</definedName>
    <definedName name="ПГЦ_12">Упутство!$C$104:$D$104</definedName>
    <definedName name="ПГЦ_13">Упутство!$C$105:$E$105</definedName>
    <definedName name="ПГЦ_14">Упутство!$C$106:$D$106</definedName>
    <definedName name="ПГЦ_15">Упутство!$C$107:$D$107</definedName>
    <definedName name="ПГЦ_16">Упутство!$C$108:$D$108</definedName>
    <definedName name="ПГЦ_17">Упутство!$C$109:$D$109</definedName>
    <definedName name="ПГЦ_18">Упутство!$C$110:$D$110</definedName>
    <definedName name="ПГЦ_19">Упутство!$C$111:$D$111</definedName>
    <definedName name="ПГЦ_2">Упутство!$C$94:$D$94</definedName>
    <definedName name="ПГЦ_20">Упутство!$C$112:$D$112</definedName>
    <definedName name="ПГЦ_21">Упутство!$C$113:$E$113</definedName>
    <definedName name="ПГЦ_22">Упутство!$C$114:$E$114</definedName>
    <definedName name="ПГЦ_23">Упутство!$C$115:$E$115</definedName>
    <definedName name="ПГЦ_24">Упутство!$C$116:$G$116</definedName>
    <definedName name="ПГЦ_25">Упутство!$C$117:$D$117</definedName>
    <definedName name="ПГЦ_26">Упутство!$C$118</definedName>
    <definedName name="ПГЦ_27">Упутство!$C$119:$E$119</definedName>
    <definedName name="ПГЦ_28">Упутство!$C$120:$E$120</definedName>
    <definedName name="ПГЦ_29">Упутство!$C$121:$D$121</definedName>
    <definedName name="ПГЦ_3">Упутство!$C$95:$E$95</definedName>
    <definedName name="ПГЦ_30">Упутство!$C$122:$D$122</definedName>
    <definedName name="ПГЦ_31">Упутство!$C$123:$F$123</definedName>
    <definedName name="ПГЦ_32">Упутство!$C$124:$F$124</definedName>
    <definedName name="ПГЦ_4">Упутство!$C$96:$D$96</definedName>
    <definedName name="ПГЦ_5">Упутство!$C$97:$D$97</definedName>
    <definedName name="ПГЦ_6">Упутство!$C$98</definedName>
    <definedName name="ПГЦ_7">Упутство!$C$99:$F$99</definedName>
    <definedName name="ПГЦ_8">Упутство!$C$100:$E$100</definedName>
    <definedName name="ПГЦ_9">Упутство!$C$101:$D$101</definedName>
    <definedName name="Програми">Упутство!$B$38:$B$52</definedName>
    <definedName name="Сектор">Упутство!$A$57:$A$67</definedName>
    <definedName name="списак_активности">Упутство!$A$130:$A$186</definedName>
    <definedName name="шифра_програма">Упутство!$B$2:$B$18</definedName>
  </definedNames>
  <calcPr calcId="124519"/>
</workbook>
</file>

<file path=xl/calcChain.xml><?xml version="1.0" encoding="utf-8"?>
<calcChain xmlns="http://schemas.openxmlformats.org/spreadsheetml/2006/main">
  <c r="M89" i="3"/>
  <c r="L89"/>
  <c r="C89"/>
  <c r="D46"/>
  <c r="C96"/>
  <c r="E85"/>
  <c r="AM2"/>
  <c r="AM1" i="2"/>
  <c r="C81"/>
  <c r="L81"/>
  <c r="M81"/>
  <c r="L197"/>
  <c r="L196"/>
  <c r="D210"/>
  <c r="F118" i="3"/>
  <c r="L117"/>
  <c r="L101"/>
  <c r="L194" i="2"/>
  <c r="L193"/>
  <c r="L201"/>
  <c r="L110" i="3"/>
  <c r="L199" i="2"/>
  <c r="L40" i="3"/>
  <c r="M40"/>
  <c r="L41"/>
  <c r="M41"/>
  <c r="L43"/>
  <c r="M43"/>
  <c r="L44"/>
  <c r="M44"/>
  <c r="L45"/>
  <c r="M45"/>
  <c r="L47"/>
  <c r="M47"/>
  <c r="L48"/>
  <c r="M48"/>
  <c r="L50"/>
  <c r="M50"/>
  <c r="L51"/>
  <c r="M51"/>
  <c r="L52"/>
  <c r="M52"/>
  <c r="L54"/>
  <c r="M54"/>
  <c r="L55"/>
  <c r="M55"/>
  <c r="L56"/>
  <c r="M56"/>
  <c r="L57"/>
  <c r="M57"/>
  <c r="L59"/>
  <c r="M59"/>
  <c r="L60"/>
  <c r="M60"/>
  <c r="L61"/>
  <c r="M61"/>
  <c r="L62"/>
  <c r="M62"/>
  <c r="L64"/>
  <c r="M64"/>
  <c r="L65"/>
  <c r="M65"/>
  <c r="L66"/>
  <c r="M66"/>
  <c r="L67"/>
  <c r="M67"/>
  <c r="L68"/>
  <c r="M68"/>
  <c r="L69"/>
  <c r="M69"/>
  <c r="L71"/>
  <c r="M71"/>
  <c r="L72"/>
  <c r="M72"/>
  <c r="L74"/>
  <c r="M74"/>
  <c r="L75"/>
  <c r="M75"/>
  <c r="L77"/>
  <c r="M77"/>
  <c r="L78"/>
  <c r="M78"/>
  <c r="L79"/>
  <c r="M79"/>
  <c r="L80"/>
  <c r="M80"/>
  <c r="L82"/>
  <c r="M82"/>
  <c r="L83"/>
  <c r="M83"/>
  <c r="L84"/>
  <c r="M84"/>
  <c r="L86"/>
  <c r="M86"/>
  <c r="L88"/>
  <c r="M88"/>
  <c r="L90"/>
  <c r="M90"/>
  <c r="L92"/>
  <c r="M92"/>
  <c r="L93"/>
  <c r="M93"/>
  <c r="L95"/>
  <c r="M95"/>
  <c r="L97"/>
  <c r="M97"/>
  <c r="L47" i="2"/>
  <c r="M47"/>
  <c r="L48"/>
  <c r="M48"/>
  <c r="L49"/>
  <c r="M49"/>
  <c r="L50"/>
  <c r="M50"/>
  <c r="L52"/>
  <c r="M52"/>
  <c r="L53"/>
  <c r="M53"/>
  <c r="L54"/>
  <c r="M54"/>
  <c r="L56"/>
  <c r="M56"/>
  <c r="L57"/>
  <c r="M57"/>
  <c r="L58"/>
  <c r="M58"/>
  <c r="L60"/>
  <c r="M60"/>
  <c r="L61"/>
  <c r="M61"/>
  <c r="L62"/>
  <c r="M62"/>
  <c r="L64"/>
  <c r="M64"/>
  <c r="L65"/>
  <c r="M65"/>
  <c r="L66"/>
  <c r="M66"/>
  <c r="L68"/>
  <c r="M68"/>
  <c r="L69"/>
  <c r="M69"/>
  <c r="L70"/>
  <c r="M70"/>
  <c r="L72"/>
  <c r="M72"/>
  <c r="L74"/>
  <c r="M74"/>
  <c r="L75"/>
  <c r="M75"/>
  <c r="L76"/>
  <c r="M76"/>
  <c r="L77"/>
  <c r="M77"/>
  <c r="L78"/>
  <c r="M78"/>
  <c r="L79"/>
  <c r="M79"/>
  <c r="L80"/>
  <c r="M80"/>
  <c r="L82"/>
  <c r="M82"/>
  <c r="L83"/>
  <c r="M83"/>
  <c r="L84"/>
  <c r="M84"/>
  <c r="L85"/>
  <c r="M85"/>
  <c r="L86"/>
  <c r="M86"/>
  <c r="L87"/>
  <c r="M87"/>
  <c r="L88"/>
  <c r="M88"/>
  <c r="L89"/>
  <c r="M89"/>
  <c r="L91"/>
  <c r="M91"/>
  <c r="L92"/>
  <c r="M92"/>
  <c r="L93"/>
  <c r="M93"/>
  <c r="L94"/>
  <c r="M94"/>
  <c r="L95"/>
  <c r="M95"/>
  <c r="L97"/>
  <c r="M97"/>
  <c r="L98"/>
  <c r="M98"/>
  <c r="L99"/>
  <c r="M99"/>
  <c r="L100"/>
  <c r="M100"/>
  <c r="L101"/>
  <c r="M101"/>
  <c r="L102"/>
  <c r="M102"/>
  <c r="L103"/>
  <c r="M103"/>
  <c r="L105"/>
  <c r="M105"/>
  <c r="L106"/>
  <c r="M106"/>
  <c r="L107"/>
  <c r="M107"/>
  <c r="L108"/>
  <c r="M108"/>
  <c r="L109"/>
  <c r="M109"/>
  <c r="L111"/>
  <c r="M111"/>
  <c r="L112"/>
  <c r="M112"/>
  <c r="L113"/>
  <c r="M113"/>
  <c r="L114"/>
  <c r="M114"/>
  <c r="L115"/>
  <c r="M115"/>
  <c r="L116"/>
  <c r="M116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30"/>
  <c r="M130"/>
  <c r="L131"/>
  <c r="M131"/>
  <c r="L133"/>
  <c r="M133"/>
  <c r="L134"/>
  <c r="M134"/>
  <c r="L135"/>
  <c r="M135"/>
  <c r="L137"/>
  <c r="M137"/>
  <c r="L138"/>
  <c r="M138"/>
  <c r="L139"/>
  <c r="M139"/>
  <c r="L140"/>
  <c r="M140"/>
  <c r="L141"/>
  <c r="M141"/>
  <c r="L143"/>
  <c r="M143"/>
  <c r="L144"/>
  <c r="M144"/>
  <c r="L145"/>
  <c r="M145"/>
  <c r="L146"/>
  <c r="M146"/>
  <c r="L148"/>
  <c r="M148"/>
  <c r="L149"/>
  <c r="M149"/>
  <c r="L151"/>
  <c r="M151"/>
  <c r="L152"/>
  <c r="M152"/>
  <c r="L153"/>
  <c r="M153"/>
  <c r="L154"/>
  <c r="M154"/>
  <c r="L156"/>
  <c r="M156"/>
  <c r="L157"/>
  <c r="M157"/>
  <c r="L158"/>
  <c r="M158"/>
  <c r="L160"/>
  <c r="M160"/>
  <c r="L161"/>
  <c r="M161"/>
  <c r="L162"/>
  <c r="M162"/>
  <c r="L164"/>
  <c r="M164"/>
  <c r="L166"/>
  <c r="M166"/>
  <c r="L167"/>
  <c r="M167"/>
  <c r="L168"/>
  <c r="M168"/>
  <c r="L170"/>
  <c r="M170"/>
  <c r="L171"/>
  <c r="M171"/>
  <c r="L172"/>
  <c r="M172"/>
  <c r="L174"/>
  <c r="M174"/>
  <c r="L175"/>
  <c r="M175"/>
  <c r="L177"/>
  <c r="M177"/>
  <c r="L178"/>
  <c r="M178"/>
  <c r="L180"/>
  <c r="M180"/>
  <c r="L181"/>
  <c r="M181"/>
  <c r="L183"/>
  <c r="M183"/>
  <c r="L184"/>
  <c r="M184"/>
  <c r="L186"/>
  <c r="M186"/>
  <c r="L187"/>
  <c r="M187"/>
  <c r="L189"/>
  <c r="M189"/>
  <c r="C385" i="5"/>
  <c r="C344"/>
  <c r="C393"/>
  <c r="C373"/>
  <c r="C388"/>
  <c r="C353"/>
  <c r="C411"/>
  <c r="C434"/>
  <c r="C387"/>
  <c r="C425"/>
  <c r="C352"/>
  <c r="C381"/>
  <c r="C415"/>
  <c r="C422"/>
  <c r="C359"/>
  <c r="C429"/>
  <c r="C417"/>
  <c r="C367"/>
  <c r="C399"/>
  <c r="C421"/>
  <c r="C357"/>
  <c r="C412"/>
  <c r="C346"/>
  <c r="C354"/>
  <c r="C392"/>
  <c r="C362"/>
  <c r="C382"/>
  <c r="C347"/>
  <c r="C365"/>
  <c r="C409"/>
  <c r="C371"/>
  <c r="C366"/>
  <c r="C394"/>
  <c r="C431"/>
  <c r="C343"/>
  <c r="C407"/>
  <c r="C416"/>
  <c r="C402"/>
  <c r="C364"/>
  <c r="C426"/>
  <c r="C351"/>
  <c r="C391"/>
  <c r="C419"/>
  <c r="C383"/>
  <c r="C428"/>
  <c r="C414"/>
  <c r="C369"/>
  <c r="C430"/>
  <c r="C390"/>
  <c r="C350"/>
  <c r="C436"/>
  <c r="C413"/>
  <c r="C356"/>
  <c r="C374"/>
  <c r="C418"/>
  <c r="C424"/>
  <c r="C338"/>
  <c r="C386"/>
  <c r="C349"/>
  <c r="C379"/>
  <c r="C395"/>
  <c r="C400"/>
  <c r="C361"/>
  <c r="C404"/>
  <c r="C401"/>
  <c r="C345"/>
  <c r="C370"/>
  <c r="C372"/>
  <c r="C397"/>
  <c r="C384"/>
  <c r="C408"/>
  <c r="C380"/>
  <c r="C377"/>
  <c r="C405"/>
  <c r="C342"/>
  <c r="C398"/>
  <c r="C427"/>
  <c r="C433"/>
  <c r="C435"/>
  <c r="C363"/>
  <c r="C337"/>
  <c r="C389"/>
  <c r="C348"/>
  <c r="C396"/>
  <c r="C375"/>
  <c r="C420"/>
  <c r="C378"/>
  <c r="C403"/>
  <c r="C432"/>
  <c r="C368"/>
  <c r="C406"/>
  <c r="C423"/>
  <c r="C355"/>
  <c r="C410"/>
  <c r="C358"/>
  <c r="C376"/>
  <c r="C360"/>
  <c r="D435" l="1"/>
  <c r="J435"/>
  <c r="E435"/>
  <c r="K435"/>
  <c r="F435"/>
  <c r="L435"/>
  <c r="H435"/>
  <c r="G435"/>
  <c r="I435"/>
  <c r="D431"/>
  <c r="J431"/>
  <c r="E431"/>
  <c r="K431"/>
  <c r="F431"/>
  <c r="L431"/>
  <c r="H431"/>
  <c r="G431"/>
  <c r="I431"/>
  <c r="D427"/>
  <c r="J427"/>
  <c r="E427"/>
  <c r="K427"/>
  <c r="F427"/>
  <c r="L427"/>
  <c r="H427"/>
  <c r="G427"/>
  <c r="I427"/>
  <c r="D423"/>
  <c r="J423"/>
  <c r="E423"/>
  <c r="K423"/>
  <c r="F423"/>
  <c r="L423"/>
  <c r="H423"/>
  <c r="G423"/>
  <c r="I423"/>
  <c r="D419"/>
  <c r="J419"/>
  <c r="E419"/>
  <c r="K419"/>
  <c r="F419"/>
  <c r="L419"/>
  <c r="H419"/>
  <c r="G419"/>
  <c r="I419"/>
  <c r="D415"/>
  <c r="J415"/>
  <c r="E415"/>
  <c r="K415"/>
  <c r="F415"/>
  <c r="L415"/>
  <c r="H415"/>
  <c r="G415"/>
  <c r="I415"/>
  <c r="D411"/>
  <c r="J411"/>
  <c r="E411"/>
  <c r="K411"/>
  <c r="F411"/>
  <c r="L411"/>
  <c r="H411"/>
  <c r="G411"/>
  <c r="I411"/>
  <c r="D407"/>
  <c r="J407"/>
  <c r="E407"/>
  <c r="K407"/>
  <c r="F407"/>
  <c r="L407"/>
  <c r="H407"/>
  <c r="G407"/>
  <c r="I407"/>
  <c r="D403"/>
  <c r="J403"/>
  <c r="E403"/>
  <c r="K403"/>
  <c r="F403"/>
  <c r="L403"/>
  <c r="H403"/>
  <c r="G403"/>
  <c r="I403"/>
  <c r="D399"/>
  <c r="J399"/>
  <c r="E399"/>
  <c r="K399"/>
  <c r="F399"/>
  <c r="L399"/>
  <c r="H399"/>
  <c r="G399"/>
  <c r="I399"/>
  <c r="D395"/>
  <c r="J395"/>
  <c r="E395"/>
  <c r="K395"/>
  <c r="F395"/>
  <c r="L395"/>
  <c r="H395"/>
  <c r="G395"/>
  <c r="I395"/>
  <c r="D391"/>
  <c r="J391"/>
  <c r="E391"/>
  <c r="K391"/>
  <c r="F391"/>
  <c r="L391"/>
  <c r="H391"/>
  <c r="G391"/>
  <c r="I391"/>
  <c r="D387"/>
  <c r="J387"/>
  <c r="E387"/>
  <c r="K387"/>
  <c r="F387"/>
  <c r="L387"/>
  <c r="H387"/>
  <c r="G387"/>
  <c r="I387"/>
  <c r="D383"/>
  <c r="J383"/>
  <c r="E383"/>
  <c r="K383"/>
  <c r="F383"/>
  <c r="L383"/>
  <c r="H383"/>
  <c r="G383"/>
  <c r="I383"/>
  <c r="D379"/>
  <c r="J379"/>
  <c r="E379"/>
  <c r="K379"/>
  <c r="F379"/>
  <c r="L379"/>
  <c r="H379"/>
  <c r="G379"/>
  <c r="I379"/>
  <c r="D375"/>
  <c r="J375"/>
  <c r="E375"/>
  <c r="K375"/>
  <c r="F375"/>
  <c r="L375"/>
  <c r="H375"/>
  <c r="G375"/>
  <c r="I375"/>
  <c r="D371"/>
  <c r="J371"/>
  <c r="E371"/>
  <c r="K371"/>
  <c r="F371"/>
  <c r="L371"/>
  <c r="H371"/>
  <c r="G371"/>
  <c r="I371"/>
  <c r="D367"/>
  <c r="J367"/>
  <c r="E367"/>
  <c r="K367"/>
  <c r="F367"/>
  <c r="L367"/>
  <c r="H367"/>
  <c r="G367"/>
  <c r="I367"/>
  <c r="D363"/>
  <c r="J363"/>
  <c r="E363"/>
  <c r="K363"/>
  <c r="F363"/>
  <c r="L363"/>
  <c r="H363"/>
  <c r="G363"/>
  <c r="I363"/>
  <c r="D359"/>
  <c r="J359"/>
  <c r="E359"/>
  <c r="K359"/>
  <c r="F359"/>
  <c r="L359"/>
  <c r="H359"/>
  <c r="G359"/>
  <c r="I359"/>
  <c r="D355"/>
  <c r="J355"/>
  <c r="E355"/>
  <c r="K355"/>
  <c r="F355"/>
  <c r="L355"/>
  <c r="H355"/>
  <c r="G355"/>
  <c r="I355"/>
  <c r="D351"/>
  <c r="J351"/>
  <c r="E351"/>
  <c r="K351"/>
  <c r="F351"/>
  <c r="L351"/>
  <c r="H351"/>
  <c r="G351"/>
  <c r="I351"/>
  <c r="D347"/>
  <c r="J347"/>
  <c r="E347"/>
  <c r="K347"/>
  <c r="F347"/>
  <c r="L347"/>
  <c r="H347"/>
  <c r="G347"/>
  <c r="I347"/>
  <c r="F436"/>
  <c r="K436"/>
  <c r="G436"/>
  <c r="L436"/>
  <c r="H436"/>
  <c r="I436"/>
  <c r="D436"/>
  <c r="E436"/>
  <c r="J436"/>
  <c r="F432"/>
  <c r="K432"/>
  <c r="G432"/>
  <c r="L432"/>
  <c r="H432"/>
  <c r="D432"/>
  <c r="I432"/>
  <c r="E432"/>
  <c r="J432"/>
  <c r="F428"/>
  <c r="K428"/>
  <c r="G428"/>
  <c r="L428"/>
  <c r="H428"/>
  <c r="D428"/>
  <c r="I428"/>
  <c r="E428"/>
  <c r="J428"/>
  <c r="F424"/>
  <c r="K424"/>
  <c r="G424"/>
  <c r="L424"/>
  <c r="H424"/>
  <c r="D424"/>
  <c r="I424"/>
  <c r="E424"/>
  <c r="J424"/>
  <c r="F420"/>
  <c r="K420"/>
  <c r="G420"/>
  <c r="L420"/>
  <c r="H420"/>
  <c r="D420"/>
  <c r="I420"/>
  <c r="E420"/>
  <c r="J420"/>
  <c r="F416"/>
  <c r="K416"/>
  <c r="G416"/>
  <c r="L416"/>
  <c r="H416"/>
  <c r="D416"/>
  <c r="I416"/>
  <c r="E416"/>
  <c r="J416"/>
  <c r="F412"/>
  <c r="K412"/>
  <c r="G412"/>
  <c r="L412"/>
  <c r="H412"/>
  <c r="D412"/>
  <c r="I412"/>
  <c r="E412"/>
  <c r="J412"/>
  <c r="F408"/>
  <c r="K408"/>
  <c r="G408"/>
  <c r="L408"/>
  <c r="H408"/>
  <c r="D408"/>
  <c r="I408"/>
  <c r="E408"/>
  <c r="J408"/>
  <c r="F404"/>
  <c r="K404"/>
  <c r="G404"/>
  <c r="L404"/>
  <c r="H404"/>
  <c r="D404"/>
  <c r="I404"/>
  <c r="E404"/>
  <c r="J404"/>
  <c r="F400"/>
  <c r="K400"/>
  <c r="G400"/>
  <c r="L400"/>
  <c r="H400"/>
  <c r="D400"/>
  <c r="I400"/>
  <c r="E400"/>
  <c r="J400"/>
  <c r="F396"/>
  <c r="K396"/>
  <c r="G396"/>
  <c r="L396"/>
  <c r="H396"/>
  <c r="D396"/>
  <c r="I396"/>
  <c r="E396"/>
  <c r="J396"/>
  <c r="F392"/>
  <c r="K392"/>
  <c r="G392"/>
  <c r="L392"/>
  <c r="H392"/>
  <c r="D392"/>
  <c r="I392"/>
  <c r="E392"/>
  <c r="J392"/>
  <c r="F388"/>
  <c r="K388"/>
  <c r="G388"/>
  <c r="L388"/>
  <c r="H388"/>
  <c r="D388"/>
  <c r="I388"/>
  <c r="E388"/>
  <c r="J388"/>
  <c r="F384"/>
  <c r="K384"/>
  <c r="G384"/>
  <c r="L384"/>
  <c r="H384"/>
  <c r="D384"/>
  <c r="I384"/>
  <c r="E384"/>
  <c r="J384"/>
  <c r="F380"/>
  <c r="K380"/>
  <c r="G380"/>
  <c r="L380"/>
  <c r="H380"/>
  <c r="D380"/>
  <c r="I380"/>
  <c r="E380"/>
  <c r="J380"/>
  <c r="F376"/>
  <c r="K376"/>
  <c r="G376"/>
  <c r="L376"/>
  <c r="H376"/>
  <c r="D376"/>
  <c r="I376"/>
  <c r="E376"/>
  <c r="J376"/>
  <c r="F372"/>
  <c r="K372"/>
  <c r="G372"/>
  <c r="L372"/>
  <c r="H372"/>
  <c r="D372"/>
  <c r="I372"/>
  <c r="E372"/>
  <c r="J372"/>
  <c r="F368"/>
  <c r="K368"/>
  <c r="G368"/>
  <c r="L368"/>
  <c r="H368"/>
  <c r="D368"/>
  <c r="I368"/>
  <c r="E368"/>
  <c r="J368"/>
  <c r="F364"/>
  <c r="K364"/>
  <c r="G364"/>
  <c r="L364"/>
  <c r="H364"/>
  <c r="D364"/>
  <c r="I364"/>
  <c r="E364"/>
  <c r="J364"/>
  <c r="F360"/>
  <c r="K360"/>
  <c r="G360"/>
  <c r="L360"/>
  <c r="H360"/>
  <c r="D360"/>
  <c r="I360"/>
  <c r="E360"/>
  <c r="J360"/>
  <c r="F356"/>
  <c r="K356"/>
  <c r="G356"/>
  <c r="L356"/>
  <c r="H356"/>
  <c r="D356"/>
  <c r="I356"/>
  <c r="E356"/>
  <c r="J356"/>
  <c r="F352"/>
  <c r="K352"/>
  <c r="G352"/>
  <c r="L352"/>
  <c r="H352"/>
  <c r="D352"/>
  <c r="I352"/>
  <c r="E352"/>
  <c r="J352"/>
  <c r="F348"/>
  <c r="K348"/>
  <c r="G348"/>
  <c r="L348"/>
  <c r="H348"/>
  <c r="D348"/>
  <c r="I348"/>
  <c r="E348"/>
  <c r="J348"/>
  <c r="D433"/>
  <c r="L433"/>
  <c r="H433"/>
  <c r="E433"/>
  <c r="I433"/>
  <c r="F433"/>
  <c r="J433"/>
  <c r="G433"/>
  <c r="K433"/>
  <c r="D429"/>
  <c r="L429"/>
  <c r="H429"/>
  <c r="E429"/>
  <c r="I429"/>
  <c r="F429"/>
  <c r="J429"/>
  <c r="G429"/>
  <c r="K429"/>
  <c r="D425"/>
  <c r="L425"/>
  <c r="H425"/>
  <c r="E425"/>
  <c r="I425"/>
  <c r="F425"/>
  <c r="J425"/>
  <c r="G425"/>
  <c r="K425"/>
  <c r="D421"/>
  <c r="L421"/>
  <c r="H421"/>
  <c r="E421"/>
  <c r="I421"/>
  <c r="F421"/>
  <c r="J421"/>
  <c r="G421"/>
  <c r="K421"/>
  <c r="D417"/>
  <c r="L417"/>
  <c r="H417"/>
  <c r="E417"/>
  <c r="I417"/>
  <c r="F417"/>
  <c r="J417"/>
  <c r="G417"/>
  <c r="K417"/>
  <c r="D413"/>
  <c r="L413"/>
  <c r="H413"/>
  <c r="E413"/>
  <c r="I413"/>
  <c r="F413"/>
  <c r="J413"/>
  <c r="G413"/>
  <c r="K413"/>
  <c r="D409"/>
  <c r="L409"/>
  <c r="H409"/>
  <c r="E409"/>
  <c r="I409"/>
  <c r="F409"/>
  <c r="J409"/>
  <c r="G409"/>
  <c r="K409"/>
  <c r="D405"/>
  <c r="L405"/>
  <c r="H405"/>
  <c r="E405"/>
  <c r="I405"/>
  <c r="F405"/>
  <c r="J405"/>
  <c r="G405"/>
  <c r="K405"/>
  <c r="D401"/>
  <c r="L401"/>
  <c r="H401"/>
  <c r="E401"/>
  <c r="I401"/>
  <c r="F401"/>
  <c r="J401"/>
  <c r="G401"/>
  <c r="K401"/>
  <c r="D397"/>
  <c r="L397"/>
  <c r="H397"/>
  <c r="E397"/>
  <c r="I397"/>
  <c r="F397"/>
  <c r="J397"/>
  <c r="G397"/>
  <c r="K397"/>
  <c r="D393"/>
  <c r="L393"/>
  <c r="H393"/>
  <c r="E393"/>
  <c r="I393"/>
  <c r="F393"/>
  <c r="J393"/>
  <c r="G393"/>
  <c r="K393"/>
  <c r="D389"/>
  <c r="L389"/>
  <c r="H389"/>
  <c r="E389"/>
  <c r="I389"/>
  <c r="F389"/>
  <c r="J389"/>
  <c r="G389"/>
  <c r="K389"/>
  <c r="D385"/>
  <c r="L385"/>
  <c r="H385"/>
  <c r="E385"/>
  <c r="I385"/>
  <c r="F385"/>
  <c r="J385"/>
  <c r="G385"/>
  <c r="K385"/>
  <c r="D381"/>
  <c r="L381"/>
  <c r="H381"/>
  <c r="E381"/>
  <c r="I381"/>
  <c r="F381"/>
  <c r="J381"/>
  <c r="G381"/>
  <c r="K381"/>
  <c r="D377"/>
  <c r="L377"/>
  <c r="H377"/>
  <c r="E377"/>
  <c r="I377"/>
  <c r="F377"/>
  <c r="J377"/>
  <c r="G377"/>
  <c r="K377"/>
  <c r="D373"/>
  <c r="L373"/>
  <c r="H373"/>
  <c r="E373"/>
  <c r="I373"/>
  <c r="F373"/>
  <c r="J373"/>
  <c r="G373"/>
  <c r="K373"/>
  <c r="D369"/>
  <c r="L369"/>
  <c r="H369"/>
  <c r="E369"/>
  <c r="I369"/>
  <c r="F369"/>
  <c r="J369"/>
  <c r="G369"/>
  <c r="K369"/>
  <c r="D365"/>
  <c r="L365"/>
  <c r="H365"/>
  <c r="E365"/>
  <c r="I365"/>
  <c r="F365"/>
  <c r="J365"/>
  <c r="G365"/>
  <c r="K365"/>
  <c r="D361"/>
  <c r="L361"/>
  <c r="H361"/>
  <c r="E361"/>
  <c r="I361"/>
  <c r="F361"/>
  <c r="J361"/>
  <c r="G361"/>
  <c r="K361"/>
  <c r="D357"/>
  <c r="L357"/>
  <c r="H357"/>
  <c r="E357"/>
  <c r="I357"/>
  <c r="F357"/>
  <c r="J357"/>
  <c r="G357"/>
  <c r="K357"/>
  <c r="D353"/>
  <c r="L353"/>
  <c r="H353"/>
  <c r="E353"/>
  <c r="I353"/>
  <c r="F353"/>
  <c r="J353"/>
  <c r="G353"/>
  <c r="K353"/>
  <c r="D349"/>
  <c r="L349"/>
  <c r="H349"/>
  <c r="E349"/>
  <c r="I349"/>
  <c r="F349"/>
  <c r="J349"/>
  <c r="G349"/>
  <c r="K349"/>
  <c r="D345"/>
  <c r="L345"/>
  <c r="H345"/>
  <c r="E345"/>
  <c r="I345"/>
  <c r="F345"/>
  <c r="J345"/>
  <c r="G345"/>
  <c r="K345"/>
  <c r="F434"/>
  <c r="I434"/>
  <c r="G434"/>
  <c r="J434"/>
  <c r="D434"/>
  <c r="K434"/>
  <c r="E434"/>
  <c r="L434"/>
  <c r="H434"/>
  <c r="F430"/>
  <c r="I430"/>
  <c r="G430"/>
  <c r="J430"/>
  <c r="D430"/>
  <c r="K430"/>
  <c r="E430"/>
  <c r="L430"/>
  <c r="H430"/>
  <c r="F426"/>
  <c r="I426"/>
  <c r="G426"/>
  <c r="J426"/>
  <c r="D426"/>
  <c r="K426"/>
  <c r="E426"/>
  <c r="L426"/>
  <c r="H426"/>
  <c r="F422"/>
  <c r="I422"/>
  <c r="G422"/>
  <c r="J422"/>
  <c r="D422"/>
  <c r="K422"/>
  <c r="E422"/>
  <c r="L422"/>
  <c r="H422"/>
  <c r="F418"/>
  <c r="I418"/>
  <c r="G418"/>
  <c r="J418"/>
  <c r="D418"/>
  <c r="K418"/>
  <c r="E418"/>
  <c r="L418"/>
  <c r="H418"/>
  <c r="F414"/>
  <c r="I414"/>
  <c r="G414"/>
  <c r="J414"/>
  <c r="D414"/>
  <c r="K414"/>
  <c r="E414"/>
  <c r="L414"/>
  <c r="H414"/>
  <c r="F410"/>
  <c r="I410"/>
  <c r="G410"/>
  <c r="J410"/>
  <c r="D410"/>
  <c r="K410"/>
  <c r="E410"/>
  <c r="L410"/>
  <c r="H410"/>
  <c r="F406"/>
  <c r="I406"/>
  <c r="G406"/>
  <c r="J406"/>
  <c r="D406"/>
  <c r="K406"/>
  <c r="E406"/>
  <c r="L406"/>
  <c r="H406"/>
  <c r="F402"/>
  <c r="I402"/>
  <c r="G402"/>
  <c r="J402"/>
  <c r="D402"/>
  <c r="K402"/>
  <c r="E402"/>
  <c r="L402"/>
  <c r="H402"/>
  <c r="F398"/>
  <c r="I398"/>
  <c r="G398"/>
  <c r="J398"/>
  <c r="D398"/>
  <c r="K398"/>
  <c r="E398"/>
  <c r="L398"/>
  <c r="H398"/>
  <c r="F394"/>
  <c r="I394"/>
  <c r="G394"/>
  <c r="J394"/>
  <c r="D394"/>
  <c r="K394"/>
  <c r="E394"/>
  <c r="L394"/>
  <c r="H394"/>
  <c r="F390"/>
  <c r="I390"/>
  <c r="G390"/>
  <c r="J390"/>
  <c r="D390"/>
  <c r="K390"/>
  <c r="E390"/>
  <c r="L390"/>
  <c r="H390"/>
  <c r="F386"/>
  <c r="I386"/>
  <c r="G386"/>
  <c r="J386"/>
  <c r="D386"/>
  <c r="K386"/>
  <c r="E386"/>
  <c r="L386"/>
  <c r="H386"/>
  <c r="F382"/>
  <c r="I382"/>
  <c r="G382"/>
  <c r="J382"/>
  <c r="D382"/>
  <c r="K382"/>
  <c r="E382"/>
  <c r="L382"/>
  <c r="H382"/>
  <c r="F378"/>
  <c r="I378"/>
  <c r="G378"/>
  <c r="J378"/>
  <c r="D378"/>
  <c r="K378"/>
  <c r="E378"/>
  <c r="L378"/>
  <c r="H378"/>
  <c r="F374"/>
  <c r="I374"/>
  <c r="G374"/>
  <c r="J374"/>
  <c r="D374"/>
  <c r="K374"/>
  <c r="E374"/>
  <c r="L374"/>
  <c r="H374"/>
  <c r="F370"/>
  <c r="I370"/>
  <c r="G370"/>
  <c r="J370"/>
  <c r="D370"/>
  <c r="K370"/>
  <c r="E370"/>
  <c r="L370"/>
  <c r="H370"/>
  <c r="F366"/>
  <c r="I366"/>
  <c r="G366"/>
  <c r="J366"/>
  <c r="D366"/>
  <c r="K366"/>
  <c r="E366"/>
  <c r="L366"/>
  <c r="H366"/>
  <c r="F362"/>
  <c r="I362"/>
  <c r="G362"/>
  <c r="J362"/>
  <c r="D362"/>
  <c r="K362"/>
  <c r="E362"/>
  <c r="L362"/>
  <c r="H362"/>
  <c r="F358"/>
  <c r="I358"/>
  <c r="G358"/>
  <c r="J358"/>
  <c r="D358"/>
  <c r="K358"/>
  <c r="E358"/>
  <c r="L358"/>
  <c r="H358"/>
  <c r="F354"/>
  <c r="I354"/>
  <c r="G354"/>
  <c r="J354"/>
  <c r="D354"/>
  <c r="K354"/>
  <c r="E354"/>
  <c r="L354"/>
  <c r="H354"/>
  <c r="F350"/>
  <c r="I350"/>
  <c r="G350"/>
  <c r="J350"/>
  <c r="D350"/>
  <c r="K350"/>
  <c r="E350"/>
  <c r="L350"/>
  <c r="H350"/>
  <c r="F346"/>
  <c r="I346"/>
  <c r="G346"/>
  <c r="J346"/>
  <c r="D346"/>
  <c r="K346"/>
  <c r="E346"/>
  <c r="L346"/>
  <c r="H346"/>
  <c r="F344"/>
  <c r="K342"/>
  <c r="L344"/>
  <c r="J343"/>
  <c r="D344"/>
  <c r="H344"/>
  <c r="K343"/>
  <c r="I342"/>
  <c r="D343"/>
  <c r="I343"/>
  <c r="J342"/>
  <c r="E344"/>
  <c r="I344"/>
  <c r="L343"/>
  <c r="G342"/>
  <c r="E343"/>
  <c r="E342"/>
  <c r="K344"/>
  <c r="J344"/>
  <c r="G343"/>
  <c r="F343"/>
  <c r="H342"/>
  <c r="G344"/>
  <c r="F342"/>
  <c r="H343"/>
  <c r="L342"/>
  <c r="M394" l="1"/>
  <c r="B394" s="1"/>
  <c r="M426"/>
  <c r="B426" s="1"/>
  <c r="M410"/>
  <c r="B410" s="1"/>
  <c r="M374"/>
  <c r="B374" s="1"/>
  <c r="M390"/>
  <c r="B390" s="1"/>
  <c r="M406"/>
  <c r="B406" s="1"/>
  <c r="M422"/>
  <c r="B422" s="1"/>
  <c r="M382"/>
  <c r="B382" s="1"/>
  <c r="M398"/>
  <c r="B398" s="1"/>
  <c r="M402"/>
  <c r="B402" s="1"/>
  <c r="M414"/>
  <c r="B414" s="1"/>
  <c r="M418"/>
  <c r="B418" s="1"/>
  <c r="M430"/>
  <c r="B430" s="1"/>
  <c r="M434"/>
  <c r="B434" s="1"/>
  <c r="M346"/>
  <c r="B346" s="1"/>
  <c r="M378"/>
  <c r="B378" s="1"/>
  <c r="M386"/>
  <c r="B386" s="1"/>
  <c r="M366"/>
  <c r="B366" s="1"/>
  <c r="M342"/>
  <c r="M350"/>
  <c r="B350" s="1"/>
  <c r="M370"/>
  <c r="B370" s="1"/>
  <c r="M358"/>
  <c r="B358" s="1"/>
  <c r="M362"/>
  <c r="B362" s="1"/>
  <c r="M354"/>
  <c r="B354" s="1"/>
  <c r="M345"/>
  <c r="B345" s="1"/>
  <c r="M349"/>
  <c r="B349" s="1"/>
  <c r="M353"/>
  <c r="B353" s="1"/>
  <c r="M357"/>
  <c r="B357" s="1"/>
  <c r="M361"/>
  <c r="B361" s="1"/>
  <c r="M365"/>
  <c r="B365" s="1"/>
  <c r="M369"/>
  <c r="B369" s="1"/>
  <c r="M373"/>
  <c r="B373" s="1"/>
  <c r="M377"/>
  <c r="B377" s="1"/>
  <c r="M381"/>
  <c r="B381" s="1"/>
  <c r="M385"/>
  <c r="B385" s="1"/>
  <c r="M389"/>
  <c r="B389" s="1"/>
  <c r="M393"/>
  <c r="B393" s="1"/>
  <c r="M397"/>
  <c r="B397" s="1"/>
  <c r="M401"/>
  <c r="B401" s="1"/>
  <c r="M405"/>
  <c r="B405" s="1"/>
  <c r="M409"/>
  <c r="B409" s="1"/>
  <c r="M413"/>
  <c r="B413" s="1"/>
  <c r="M417"/>
  <c r="B417" s="1"/>
  <c r="M421"/>
  <c r="B421" s="1"/>
  <c r="M425"/>
  <c r="B425" s="1"/>
  <c r="M429"/>
  <c r="B429" s="1"/>
  <c r="M433"/>
  <c r="B433" s="1"/>
  <c r="M344"/>
  <c r="B344" s="1"/>
  <c r="M348"/>
  <c r="B348" s="1"/>
  <c r="M352"/>
  <c r="B352" s="1"/>
  <c r="M356"/>
  <c r="B356" s="1"/>
  <c r="M360"/>
  <c r="B360" s="1"/>
  <c r="M364"/>
  <c r="B364" s="1"/>
  <c r="M368"/>
  <c r="B368" s="1"/>
  <c r="M372"/>
  <c r="B372" s="1"/>
  <c r="M376"/>
  <c r="B376" s="1"/>
  <c r="M380"/>
  <c r="B380" s="1"/>
  <c r="M384"/>
  <c r="B384" s="1"/>
  <c r="M388"/>
  <c r="B388" s="1"/>
  <c r="M392"/>
  <c r="B392" s="1"/>
  <c r="M396"/>
  <c r="B396" s="1"/>
  <c r="M400"/>
  <c r="B400" s="1"/>
  <c r="M404"/>
  <c r="B404" s="1"/>
  <c r="M408"/>
  <c r="B408" s="1"/>
  <c r="M412"/>
  <c r="B412" s="1"/>
  <c r="M416"/>
  <c r="B416" s="1"/>
  <c r="M420"/>
  <c r="B420" s="1"/>
  <c r="M424"/>
  <c r="B424" s="1"/>
  <c r="M428"/>
  <c r="B428" s="1"/>
  <c r="M432"/>
  <c r="B432" s="1"/>
  <c r="M436"/>
  <c r="B436" s="1"/>
  <c r="M343"/>
  <c r="B343" s="1"/>
  <c r="M347"/>
  <c r="B347" s="1"/>
  <c r="M351"/>
  <c r="B351" s="1"/>
  <c r="M355"/>
  <c r="B355" s="1"/>
  <c r="M359"/>
  <c r="B359" s="1"/>
  <c r="M363"/>
  <c r="B363" s="1"/>
  <c r="M367"/>
  <c r="B367" s="1"/>
  <c r="M371"/>
  <c r="B371" s="1"/>
  <c r="M375"/>
  <c r="B375" s="1"/>
  <c r="M379"/>
  <c r="B379" s="1"/>
  <c r="M383"/>
  <c r="B383" s="1"/>
  <c r="M387"/>
  <c r="B387" s="1"/>
  <c r="M391"/>
  <c r="B391" s="1"/>
  <c r="M395"/>
  <c r="B395" s="1"/>
  <c r="M399"/>
  <c r="B399" s="1"/>
  <c r="M403"/>
  <c r="B403" s="1"/>
  <c r="M407"/>
  <c r="B407" s="1"/>
  <c r="M411"/>
  <c r="B411" s="1"/>
  <c r="M415"/>
  <c r="B415" s="1"/>
  <c r="M419"/>
  <c r="B419" s="1"/>
  <c r="M423"/>
  <c r="B423" s="1"/>
  <c r="M427"/>
  <c r="B427" s="1"/>
  <c r="M431"/>
  <c r="B431" s="1"/>
  <c r="M435"/>
  <c r="B435" s="1"/>
  <c r="AF3" i="3"/>
  <c r="AD3"/>
  <c r="AB3"/>
  <c r="Z3"/>
  <c r="AF19"/>
  <c r="AD19"/>
  <c r="AB19"/>
  <c r="Z19"/>
  <c r="AF18"/>
  <c r="AD18"/>
  <c r="AB18"/>
  <c r="Z18"/>
  <c r="AF17"/>
  <c r="AD17"/>
  <c r="AB17"/>
  <c r="Z17"/>
  <c r="AF16"/>
  <c r="AD16"/>
  <c r="AB16"/>
  <c r="Z16"/>
  <c r="AF15"/>
  <c r="AD15"/>
  <c r="AB15"/>
  <c r="Z15"/>
  <c r="AF14"/>
  <c r="AD14"/>
  <c r="AB14"/>
  <c r="Z14"/>
  <c r="AF13"/>
  <c r="AD13"/>
  <c r="AB13"/>
  <c r="Z13"/>
  <c r="AF12"/>
  <c r="AD12"/>
  <c r="AB12"/>
  <c r="Z12"/>
  <c r="AF11"/>
  <c r="AD11"/>
  <c r="AB11"/>
  <c r="Z11"/>
  <c r="AF10"/>
  <c r="AD10"/>
  <c r="AB10"/>
  <c r="Z10"/>
  <c r="AF9"/>
  <c r="AD9"/>
  <c r="AB9"/>
  <c r="Z9"/>
  <c r="AF8"/>
  <c r="AD8"/>
  <c r="AB8"/>
  <c r="Z8"/>
  <c r="AF7"/>
  <c r="AD7"/>
  <c r="AB7"/>
  <c r="Z7"/>
  <c r="AF6"/>
  <c r="AD6"/>
  <c r="AB6"/>
  <c r="Z6"/>
  <c r="AF5"/>
  <c r="AD5"/>
  <c r="AB5"/>
  <c r="Z5"/>
  <c r="AF4"/>
  <c r="AD4"/>
  <c r="AB4"/>
  <c r="Z4"/>
  <c r="AF19" i="2"/>
  <c r="AF18"/>
  <c r="AD19"/>
  <c r="AD18"/>
  <c r="AB19"/>
  <c r="AB18"/>
  <c r="Z19"/>
  <c r="Z18"/>
  <c r="Y19"/>
  <c r="Y18"/>
  <c r="Y19" i="3"/>
  <c r="Y18"/>
  <c r="Y17"/>
  <c r="Y16"/>
  <c r="Y15"/>
  <c r="Y14"/>
  <c r="Y13"/>
  <c r="Y12"/>
  <c r="Y11"/>
  <c r="Y10"/>
  <c r="Y9"/>
  <c r="Y8"/>
  <c r="Y7"/>
  <c r="Y6"/>
  <c r="Y5"/>
  <c r="Y4"/>
  <c r="Y3"/>
  <c r="AF17" i="2"/>
  <c r="AF16"/>
  <c r="AF15"/>
  <c r="AF14"/>
  <c r="AF13"/>
  <c r="AF12"/>
  <c r="AF11"/>
  <c r="AF10"/>
  <c r="AF9"/>
  <c r="AF8"/>
  <c r="AF7"/>
  <c r="AF6"/>
  <c r="AF5"/>
  <c r="AF4"/>
  <c r="AD17"/>
  <c r="AD16"/>
  <c r="AD15"/>
  <c r="AD14"/>
  <c r="AD13"/>
  <c r="AD12"/>
  <c r="AD11"/>
  <c r="AD10"/>
  <c r="AD9"/>
  <c r="AD8"/>
  <c r="AD7"/>
  <c r="AD6"/>
  <c r="AD5"/>
  <c r="AD4"/>
  <c r="AB17"/>
  <c r="AB16"/>
  <c r="AB15"/>
  <c r="AB14"/>
  <c r="AB13"/>
  <c r="AB12"/>
  <c r="AB11"/>
  <c r="AB10"/>
  <c r="AB9"/>
  <c r="AB8"/>
  <c r="AB7"/>
  <c r="AB6"/>
  <c r="AB5"/>
  <c r="AB4"/>
  <c r="Z17"/>
  <c r="Z16"/>
  <c r="Z15"/>
  <c r="Z14"/>
  <c r="Z13"/>
  <c r="Z12"/>
  <c r="Z11"/>
  <c r="Z10"/>
  <c r="Z9"/>
  <c r="Z8"/>
  <c r="Z7"/>
  <c r="Z6"/>
  <c r="Z5"/>
  <c r="Z4"/>
  <c r="Y17"/>
  <c r="Y16"/>
  <c r="Y15"/>
  <c r="Y14"/>
  <c r="Y13"/>
  <c r="Y12"/>
  <c r="Y11"/>
  <c r="Y10"/>
  <c r="Y9"/>
  <c r="Y8"/>
  <c r="Y7"/>
  <c r="Y6"/>
  <c r="Y5"/>
  <c r="Y4"/>
  <c r="AF3"/>
  <c r="AD3"/>
  <c r="AB3"/>
  <c r="Z3"/>
  <c r="Y3"/>
  <c r="J210"/>
  <c r="H210"/>
  <c r="F210"/>
  <c r="D118" i="3"/>
  <c r="H118"/>
  <c r="J118"/>
  <c r="L116"/>
  <c r="L103"/>
  <c r="L102"/>
  <c r="L111"/>
  <c r="L112"/>
  <c r="L113"/>
  <c r="L114"/>
  <c r="L115"/>
  <c r="G96"/>
  <c r="G94"/>
  <c r="G91"/>
  <c r="G87"/>
  <c r="G85"/>
  <c r="G81"/>
  <c r="G76"/>
  <c r="G73"/>
  <c r="G70"/>
  <c r="G63"/>
  <c r="G58"/>
  <c r="G53"/>
  <c r="G49"/>
  <c r="G46"/>
  <c r="G42"/>
  <c r="G39"/>
  <c r="F337" i="5"/>
  <c r="H337"/>
  <c r="E337"/>
  <c r="K337"/>
  <c r="I337"/>
  <c r="B1813"/>
  <c r="B1799"/>
  <c r="B1820"/>
  <c r="B1777"/>
  <c r="B1788"/>
  <c r="B1817"/>
  <c r="B1843"/>
  <c r="B1824"/>
  <c r="B1814"/>
  <c r="B1855"/>
  <c r="B1868"/>
  <c r="B1851"/>
  <c r="B1802"/>
  <c r="B1857"/>
  <c r="B1806"/>
  <c r="B1795"/>
  <c r="B1774"/>
  <c r="B1816"/>
  <c r="B1861"/>
  <c r="B1786"/>
  <c r="B1852"/>
  <c r="B1809"/>
  <c r="B1798"/>
  <c r="B1848"/>
  <c r="B1780"/>
  <c r="B1779"/>
  <c r="C341"/>
  <c r="B1850"/>
  <c r="B1839"/>
  <c r="B1784"/>
  <c r="B1867"/>
  <c r="B1841"/>
  <c r="B1830"/>
  <c r="B1778"/>
  <c r="B1837"/>
  <c r="B1826"/>
  <c r="B1791"/>
  <c r="B1775"/>
  <c r="B1823"/>
  <c r="B1812"/>
  <c r="B1793"/>
  <c r="B1846"/>
  <c r="B1828"/>
  <c r="B1794"/>
  <c r="B1776"/>
  <c r="B1849"/>
  <c r="B1836"/>
  <c r="B1865"/>
  <c r="B1854"/>
  <c r="B1835"/>
  <c r="B1808"/>
  <c r="L337"/>
  <c r="J337"/>
  <c r="G337"/>
  <c r="D337"/>
  <c r="B1860"/>
  <c r="B1810"/>
  <c r="B1821"/>
  <c r="B1829"/>
  <c r="B1872"/>
  <c r="B1822"/>
  <c r="B1805"/>
  <c r="B1856"/>
  <c r="B1787"/>
  <c r="B1801"/>
  <c r="B1853"/>
  <c r="B1863"/>
  <c r="B1807"/>
  <c r="B1803"/>
  <c r="B1838"/>
  <c r="B1858"/>
  <c r="B1864"/>
  <c r="B1790"/>
  <c r="B1866"/>
  <c r="B1833"/>
  <c r="B1783"/>
  <c r="B1773"/>
  <c r="B1845"/>
  <c r="B1869"/>
  <c r="B1797"/>
  <c r="B1832"/>
  <c r="B1831"/>
  <c r="B1781"/>
  <c r="B1785"/>
  <c r="B1804"/>
  <c r="B1842"/>
  <c r="B1862"/>
  <c r="C339"/>
  <c r="B1811"/>
  <c r="B1847"/>
  <c r="C340"/>
  <c r="B1796"/>
  <c r="B1827"/>
  <c r="B1819"/>
  <c r="B1859"/>
  <c r="B1825"/>
  <c r="B1792"/>
  <c r="B1782"/>
  <c r="B1870"/>
  <c r="B1789"/>
  <c r="B1815"/>
  <c r="B1844"/>
  <c r="B1818"/>
  <c r="B1800"/>
  <c r="B1840"/>
  <c r="B1871"/>
  <c r="B1834"/>
  <c r="G98" i="3" l="1"/>
  <c r="M337" i="5"/>
  <c r="B337" s="1"/>
  <c r="CO1869"/>
  <c r="C1869"/>
  <c r="EW1869"/>
  <c r="M1869"/>
  <c r="EM1869"/>
  <c r="W1869"/>
  <c r="EC1869"/>
  <c r="FG1869"/>
  <c r="DS1869"/>
  <c r="AG1869"/>
  <c r="BU1869"/>
  <c r="CY1869"/>
  <c r="DI1869"/>
  <c r="J1869"/>
  <c r="AQ1869"/>
  <c r="CE1869"/>
  <c r="D1869"/>
  <c r="BA1869"/>
  <c r="F1869"/>
  <c r="BK1869"/>
  <c r="H1869"/>
  <c r="T1869"/>
  <c r="AD1869"/>
  <c r="N1869"/>
  <c r="X1869"/>
  <c r="P1869"/>
  <c r="Z1869"/>
  <c r="R1869"/>
  <c r="AB1869"/>
  <c r="AL1869"/>
  <c r="AV1869"/>
  <c r="BF1869"/>
  <c r="BP1869"/>
  <c r="AN1869"/>
  <c r="AX1869"/>
  <c r="BH1869"/>
  <c r="BR1869"/>
  <c r="CB1869"/>
  <c r="AH1869"/>
  <c r="AJ1869"/>
  <c r="AT1869"/>
  <c r="BD1869"/>
  <c r="BN1869"/>
  <c r="BX1869"/>
  <c r="AR1869"/>
  <c r="CH1869"/>
  <c r="CR1869"/>
  <c r="DB1869"/>
  <c r="DL1869"/>
  <c r="CJ1869"/>
  <c r="CT1869"/>
  <c r="DD1869"/>
  <c r="DN1869"/>
  <c r="BL1869"/>
  <c r="BV1869"/>
  <c r="CL1869"/>
  <c r="CV1869"/>
  <c r="DF1869"/>
  <c r="DP1869"/>
  <c r="BB1869"/>
  <c r="BZ1869"/>
  <c r="CF1869"/>
  <c r="CP1869"/>
  <c r="CZ1869"/>
  <c r="DJ1869"/>
  <c r="DX1869"/>
  <c r="EH1869"/>
  <c r="ER1869"/>
  <c r="FB1869"/>
  <c r="FL1869"/>
  <c r="DZ1869"/>
  <c r="EJ1869"/>
  <c r="ET1869"/>
  <c r="FD1869"/>
  <c r="FN1869"/>
  <c r="DT1869"/>
  <c r="ED1869"/>
  <c r="EN1869"/>
  <c r="EX1869"/>
  <c r="FH1869"/>
  <c r="DV1869"/>
  <c r="EF1869"/>
  <c r="EP1869"/>
  <c r="EZ1869"/>
  <c r="FJ1869"/>
  <c r="CO1865"/>
  <c r="C1865"/>
  <c r="EW1865"/>
  <c r="M1865"/>
  <c r="EM1865"/>
  <c r="W1865"/>
  <c r="EC1865"/>
  <c r="FG1865"/>
  <c r="DS1865"/>
  <c r="AG1865"/>
  <c r="BU1865"/>
  <c r="CY1865"/>
  <c r="DI1865"/>
  <c r="J1865"/>
  <c r="AQ1865"/>
  <c r="CE1865"/>
  <c r="D1865"/>
  <c r="BA1865"/>
  <c r="F1865"/>
  <c r="BK1865"/>
  <c r="H1865"/>
  <c r="T1865"/>
  <c r="AD1865"/>
  <c r="N1865"/>
  <c r="X1865"/>
  <c r="P1865"/>
  <c r="Z1865"/>
  <c r="R1865"/>
  <c r="AB1865"/>
  <c r="AL1865"/>
  <c r="AV1865"/>
  <c r="BF1865"/>
  <c r="BP1865"/>
  <c r="AN1865"/>
  <c r="AX1865"/>
  <c r="BH1865"/>
  <c r="BR1865"/>
  <c r="CB1865"/>
  <c r="AH1865"/>
  <c r="AJ1865"/>
  <c r="AT1865"/>
  <c r="BD1865"/>
  <c r="BN1865"/>
  <c r="BX1865"/>
  <c r="AR1865"/>
  <c r="CH1865"/>
  <c r="CR1865"/>
  <c r="DB1865"/>
  <c r="DL1865"/>
  <c r="CJ1865"/>
  <c r="CT1865"/>
  <c r="DD1865"/>
  <c r="DN1865"/>
  <c r="BL1865"/>
  <c r="BV1865"/>
  <c r="CL1865"/>
  <c r="CV1865"/>
  <c r="DF1865"/>
  <c r="DP1865"/>
  <c r="BB1865"/>
  <c r="BZ1865"/>
  <c r="CF1865"/>
  <c r="CP1865"/>
  <c r="CZ1865"/>
  <c r="DJ1865"/>
  <c r="DX1865"/>
  <c r="EH1865"/>
  <c r="ER1865"/>
  <c r="FB1865"/>
  <c r="FL1865"/>
  <c r="DZ1865"/>
  <c r="EJ1865"/>
  <c r="ET1865"/>
  <c r="FD1865"/>
  <c r="FN1865"/>
  <c r="DT1865"/>
  <c r="ED1865"/>
  <c r="EN1865"/>
  <c r="EX1865"/>
  <c r="FH1865"/>
  <c r="DV1865"/>
  <c r="EF1865"/>
  <c r="EP1865"/>
  <c r="EZ1865"/>
  <c r="FJ1865"/>
  <c r="CO1861"/>
  <c r="C1861"/>
  <c r="EW1861"/>
  <c r="M1861"/>
  <c r="EM1861"/>
  <c r="W1861"/>
  <c r="EC1861"/>
  <c r="FG1861"/>
  <c r="DS1861"/>
  <c r="AG1861"/>
  <c r="BU1861"/>
  <c r="CY1861"/>
  <c r="DI1861"/>
  <c r="J1861"/>
  <c r="AQ1861"/>
  <c r="CE1861"/>
  <c r="D1861"/>
  <c r="BA1861"/>
  <c r="F1861"/>
  <c r="BK1861"/>
  <c r="H1861"/>
  <c r="T1861"/>
  <c r="AD1861"/>
  <c r="N1861"/>
  <c r="X1861"/>
  <c r="P1861"/>
  <c r="Z1861"/>
  <c r="R1861"/>
  <c r="AB1861"/>
  <c r="AL1861"/>
  <c r="AV1861"/>
  <c r="BF1861"/>
  <c r="BP1861"/>
  <c r="AN1861"/>
  <c r="AX1861"/>
  <c r="BH1861"/>
  <c r="BR1861"/>
  <c r="CB1861"/>
  <c r="AH1861"/>
  <c r="AR1861"/>
  <c r="AJ1861"/>
  <c r="AT1861"/>
  <c r="BD1861"/>
  <c r="BN1861"/>
  <c r="BX1861"/>
  <c r="CH1861"/>
  <c r="CR1861"/>
  <c r="DB1861"/>
  <c r="DL1861"/>
  <c r="CJ1861"/>
  <c r="CT1861"/>
  <c r="DD1861"/>
  <c r="DN1861"/>
  <c r="BL1861"/>
  <c r="BV1861"/>
  <c r="CL1861"/>
  <c r="CV1861"/>
  <c r="DF1861"/>
  <c r="DP1861"/>
  <c r="BB1861"/>
  <c r="BZ1861"/>
  <c r="CF1861"/>
  <c r="CP1861"/>
  <c r="CZ1861"/>
  <c r="DJ1861"/>
  <c r="DX1861"/>
  <c r="EH1861"/>
  <c r="ER1861"/>
  <c r="FB1861"/>
  <c r="FL1861"/>
  <c r="DZ1861"/>
  <c r="EJ1861"/>
  <c r="ET1861"/>
  <c r="FD1861"/>
  <c r="FN1861"/>
  <c r="DT1861"/>
  <c r="ED1861"/>
  <c r="EN1861"/>
  <c r="EX1861"/>
  <c r="FH1861"/>
  <c r="DV1861"/>
  <c r="EF1861"/>
  <c r="EP1861"/>
  <c r="EZ1861"/>
  <c r="FJ1861"/>
  <c r="CO1857"/>
  <c r="C1857"/>
  <c r="EW1857"/>
  <c r="M1857"/>
  <c r="EM1857"/>
  <c r="W1857"/>
  <c r="EC1857"/>
  <c r="FG1857"/>
  <c r="DS1857"/>
  <c r="AG1857"/>
  <c r="BU1857"/>
  <c r="CY1857"/>
  <c r="DI1857"/>
  <c r="J1857"/>
  <c r="AQ1857"/>
  <c r="CE1857"/>
  <c r="D1857"/>
  <c r="BA1857"/>
  <c r="F1857"/>
  <c r="BK1857"/>
  <c r="H1857"/>
  <c r="T1857"/>
  <c r="AD1857"/>
  <c r="N1857"/>
  <c r="X1857"/>
  <c r="P1857"/>
  <c r="Z1857"/>
  <c r="R1857"/>
  <c r="AB1857"/>
  <c r="AL1857"/>
  <c r="AV1857"/>
  <c r="BF1857"/>
  <c r="BP1857"/>
  <c r="AN1857"/>
  <c r="AX1857"/>
  <c r="BH1857"/>
  <c r="BR1857"/>
  <c r="CB1857"/>
  <c r="AH1857"/>
  <c r="AR1857"/>
  <c r="AJ1857"/>
  <c r="AT1857"/>
  <c r="BD1857"/>
  <c r="BN1857"/>
  <c r="BX1857"/>
  <c r="CH1857"/>
  <c r="CR1857"/>
  <c r="DB1857"/>
  <c r="DL1857"/>
  <c r="CJ1857"/>
  <c r="CT1857"/>
  <c r="DD1857"/>
  <c r="DN1857"/>
  <c r="BL1857"/>
  <c r="BV1857"/>
  <c r="CL1857"/>
  <c r="CV1857"/>
  <c r="DF1857"/>
  <c r="DP1857"/>
  <c r="BB1857"/>
  <c r="BZ1857"/>
  <c r="CF1857"/>
  <c r="CP1857"/>
  <c r="CZ1857"/>
  <c r="DJ1857"/>
  <c r="DX1857"/>
  <c r="EH1857"/>
  <c r="ER1857"/>
  <c r="FB1857"/>
  <c r="FL1857"/>
  <c r="DZ1857"/>
  <c r="EJ1857"/>
  <c r="ET1857"/>
  <c r="FD1857"/>
  <c r="FN1857"/>
  <c r="DT1857"/>
  <c r="ED1857"/>
  <c r="EN1857"/>
  <c r="EX1857"/>
  <c r="FH1857"/>
  <c r="DV1857"/>
  <c r="EF1857"/>
  <c r="EP1857"/>
  <c r="EZ1857"/>
  <c r="FJ1857"/>
  <c r="CO1853"/>
  <c r="C1853"/>
  <c r="EW1853"/>
  <c r="M1853"/>
  <c r="EM1853"/>
  <c r="W1853"/>
  <c r="EC1853"/>
  <c r="FG1853"/>
  <c r="DS1853"/>
  <c r="AG1853"/>
  <c r="BU1853"/>
  <c r="CY1853"/>
  <c r="DI1853"/>
  <c r="J1853"/>
  <c r="AQ1853"/>
  <c r="CE1853"/>
  <c r="D1853"/>
  <c r="BA1853"/>
  <c r="F1853"/>
  <c r="BK1853"/>
  <c r="H1853"/>
  <c r="T1853"/>
  <c r="AD1853"/>
  <c r="N1853"/>
  <c r="X1853"/>
  <c r="P1853"/>
  <c r="Z1853"/>
  <c r="R1853"/>
  <c r="AB1853"/>
  <c r="AL1853"/>
  <c r="AV1853"/>
  <c r="BF1853"/>
  <c r="BP1853"/>
  <c r="BZ1853"/>
  <c r="AN1853"/>
  <c r="AX1853"/>
  <c r="BH1853"/>
  <c r="BR1853"/>
  <c r="CB1853"/>
  <c r="AH1853"/>
  <c r="AR1853"/>
  <c r="AJ1853"/>
  <c r="AT1853"/>
  <c r="BD1853"/>
  <c r="BN1853"/>
  <c r="BX1853"/>
  <c r="CH1853"/>
  <c r="CR1853"/>
  <c r="DB1853"/>
  <c r="DL1853"/>
  <c r="BV1853"/>
  <c r="CJ1853"/>
  <c r="CT1853"/>
  <c r="DD1853"/>
  <c r="DN1853"/>
  <c r="BL1853"/>
  <c r="CL1853"/>
  <c r="CV1853"/>
  <c r="DF1853"/>
  <c r="DP1853"/>
  <c r="BB1853"/>
  <c r="CF1853"/>
  <c r="CP1853"/>
  <c r="CZ1853"/>
  <c r="DJ1853"/>
  <c r="DX1853"/>
  <c r="EH1853"/>
  <c r="ER1853"/>
  <c r="FB1853"/>
  <c r="FL1853"/>
  <c r="DZ1853"/>
  <c r="EJ1853"/>
  <c r="ET1853"/>
  <c r="FD1853"/>
  <c r="FN1853"/>
  <c r="DT1853"/>
  <c r="ED1853"/>
  <c r="EN1853"/>
  <c r="EX1853"/>
  <c r="FH1853"/>
  <c r="DV1853"/>
  <c r="EF1853"/>
  <c r="EP1853"/>
  <c r="EZ1853"/>
  <c r="FJ1853"/>
  <c r="CO1849"/>
  <c r="C1849"/>
  <c r="EW1849"/>
  <c r="M1849"/>
  <c r="EM1849"/>
  <c r="W1849"/>
  <c r="EC1849"/>
  <c r="AG1849"/>
  <c r="FG1849"/>
  <c r="DS1849"/>
  <c r="AQ1849"/>
  <c r="BU1849"/>
  <c r="CY1849"/>
  <c r="DI1849"/>
  <c r="J1849"/>
  <c r="CE1849"/>
  <c r="D1849"/>
  <c r="BA1849"/>
  <c r="F1849"/>
  <c r="BK1849"/>
  <c r="H1849"/>
  <c r="T1849"/>
  <c r="AD1849"/>
  <c r="N1849"/>
  <c r="X1849"/>
  <c r="P1849"/>
  <c r="Z1849"/>
  <c r="R1849"/>
  <c r="AB1849"/>
  <c r="AL1849"/>
  <c r="AV1849"/>
  <c r="BF1849"/>
  <c r="BP1849"/>
  <c r="BZ1849"/>
  <c r="AN1849"/>
  <c r="AX1849"/>
  <c r="BH1849"/>
  <c r="BR1849"/>
  <c r="CB1849"/>
  <c r="AH1849"/>
  <c r="AR1849"/>
  <c r="AJ1849"/>
  <c r="AT1849"/>
  <c r="BD1849"/>
  <c r="BN1849"/>
  <c r="BX1849"/>
  <c r="CH1849"/>
  <c r="CR1849"/>
  <c r="DB1849"/>
  <c r="DL1849"/>
  <c r="DV1849"/>
  <c r="BV1849"/>
  <c r="CJ1849"/>
  <c r="CT1849"/>
  <c r="DD1849"/>
  <c r="DN1849"/>
  <c r="BL1849"/>
  <c r="CL1849"/>
  <c r="CV1849"/>
  <c r="DF1849"/>
  <c r="DP1849"/>
  <c r="BB1849"/>
  <c r="CF1849"/>
  <c r="CP1849"/>
  <c r="CZ1849"/>
  <c r="DJ1849"/>
  <c r="DX1849"/>
  <c r="EH1849"/>
  <c r="ER1849"/>
  <c r="FB1849"/>
  <c r="FL1849"/>
  <c r="DZ1849"/>
  <c r="EJ1849"/>
  <c r="ET1849"/>
  <c r="FD1849"/>
  <c r="FN1849"/>
  <c r="ED1849"/>
  <c r="EN1849"/>
  <c r="EX1849"/>
  <c r="FH1849"/>
  <c r="DT1849"/>
  <c r="EF1849"/>
  <c r="EP1849"/>
  <c r="EZ1849"/>
  <c r="FJ1849"/>
  <c r="CO1845"/>
  <c r="C1845"/>
  <c r="EW1845"/>
  <c r="M1845"/>
  <c r="EM1845"/>
  <c r="W1845"/>
  <c r="EC1845"/>
  <c r="AG1845"/>
  <c r="FG1845"/>
  <c r="DS1845"/>
  <c r="AQ1845"/>
  <c r="BU1845"/>
  <c r="CY1845"/>
  <c r="DI1845"/>
  <c r="J1845"/>
  <c r="CE1845"/>
  <c r="D1845"/>
  <c r="BA1845"/>
  <c r="F1845"/>
  <c r="BK1845"/>
  <c r="H1845"/>
  <c r="T1845"/>
  <c r="AD1845"/>
  <c r="N1845"/>
  <c r="X1845"/>
  <c r="P1845"/>
  <c r="Z1845"/>
  <c r="AJ1845"/>
  <c r="R1845"/>
  <c r="AB1845"/>
  <c r="AL1845"/>
  <c r="AV1845"/>
  <c r="BF1845"/>
  <c r="BP1845"/>
  <c r="BZ1845"/>
  <c r="AH1845"/>
  <c r="AX1845"/>
  <c r="BH1845"/>
  <c r="BR1845"/>
  <c r="CB1845"/>
  <c r="AN1845"/>
  <c r="AR1845"/>
  <c r="AT1845"/>
  <c r="BD1845"/>
  <c r="BN1845"/>
  <c r="BX1845"/>
  <c r="CH1845"/>
  <c r="CR1845"/>
  <c r="DB1845"/>
  <c r="DL1845"/>
  <c r="DV1845"/>
  <c r="BV1845"/>
  <c r="CJ1845"/>
  <c r="CT1845"/>
  <c r="DD1845"/>
  <c r="DN1845"/>
  <c r="BL1845"/>
  <c r="CL1845"/>
  <c r="CV1845"/>
  <c r="DF1845"/>
  <c r="DP1845"/>
  <c r="BB1845"/>
  <c r="CF1845"/>
  <c r="CP1845"/>
  <c r="CZ1845"/>
  <c r="DJ1845"/>
  <c r="DX1845"/>
  <c r="EH1845"/>
  <c r="ER1845"/>
  <c r="FB1845"/>
  <c r="FL1845"/>
  <c r="DZ1845"/>
  <c r="EJ1845"/>
  <c r="ET1845"/>
  <c r="FD1845"/>
  <c r="FN1845"/>
  <c r="ED1845"/>
  <c r="EN1845"/>
  <c r="EX1845"/>
  <c r="FH1845"/>
  <c r="DT1845"/>
  <c r="EF1845"/>
  <c r="EP1845"/>
  <c r="EZ1845"/>
  <c r="FJ1845"/>
  <c r="CO1841"/>
  <c r="C1841"/>
  <c r="EW1841"/>
  <c r="M1841"/>
  <c r="EM1841"/>
  <c r="W1841"/>
  <c r="EC1841"/>
  <c r="AG1841"/>
  <c r="FG1841"/>
  <c r="DS1841"/>
  <c r="AQ1841"/>
  <c r="BU1841"/>
  <c r="CY1841"/>
  <c r="DI1841"/>
  <c r="J1841"/>
  <c r="CE1841"/>
  <c r="D1841"/>
  <c r="BA1841"/>
  <c r="F1841"/>
  <c r="BK1841"/>
  <c r="H1841"/>
  <c r="T1841"/>
  <c r="AD1841"/>
  <c r="N1841"/>
  <c r="X1841"/>
  <c r="P1841"/>
  <c r="Z1841"/>
  <c r="AJ1841"/>
  <c r="R1841"/>
  <c r="AB1841"/>
  <c r="AL1841"/>
  <c r="AV1841"/>
  <c r="BF1841"/>
  <c r="BP1841"/>
  <c r="BZ1841"/>
  <c r="AH1841"/>
  <c r="AX1841"/>
  <c r="BH1841"/>
  <c r="BR1841"/>
  <c r="CB1841"/>
  <c r="CL1841"/>
  <c r="AN1841"/>
  <c r="AR1841"/>
  <c r="AT1841"/>
  <c r="BD1841"/>
  <c r="BN1841"/>
  <c r="BX1841"/>
  <c r="CH1841"/>
  <c r="CR1841"/>
  <c r="DB1841"/>
  <c r="DL1841"/>
  <c r="DV1841"/>
  <c r="BV1841"/>
  <c r="CJ1841"/>
  <c r="CT1841"/>
  <c r="DD1841"/>
  <c r="DN1841"/>
  <c r="BL1841"/>
  <c r="CV1841"/>
  <c r="DF1841"/>
  <c r="DP1841"/>
  <c r="BB1841"/>
  <c r="CF1841"/>
  <c r="CP1841"/>
  <c r="CZ1841"/>
  <c r="DJ1841"/>
  <c r="DX1841"/>
  <c r="EH1841"/>
  <c r="ER1841"/>
  <c r="FB1841"/>
  <c r="FL1841"/>
  <c r="DZ1841"/>
  <c r="EJ1841"/>
  <c r="ET1841"/>
  <c r="FD1841"/>
  <c r="FN1841"/>
  <c r="ED1841"/>
  <c r="EN1841"/>
  <c r="EX1841"/>
  <c r="FH1841"/>
  <c r="DT1841"/>
  <c r="EF1841"/>
  <c r="EP1841"/>
  <c r="EZ1841"/>
  <c r="FJ1841"/>
  <c r="CO1837"/>
  <c r="C1837"/>
  <c r="EW1837"/>
  <c r="M1837"/>
  <c r="EM1837"/>
  <c r="W1837"/>
  <c r="EC1837"/>
  <c r="AG1837"/>
  <c r="FG1837"/>
  <c r="DS1837"/>
  <c r="AQ1837"/>
  <c r="BU1837"/>
  <c r="CY1837"/>
  <c r="DI1837"/>
  <c r="J1837"/>
  <c r="CE1837"/>
  <c r="D1837"/>
  <c r="BA1837"/>
  <c r="F1837"/>
  <c r="BK1837"/>
  <c r="H1837"/>
  <c r="T1837"/>
  <c r="AD1837"/>
  <c r="N1837"/>
  <c r="X1837"/>
  <c r="P1837"/>
  <c r="Z1837"/>
  <c r="AJ1837"/>
  <c r="R1837"/>
  <c r="AB1837"/>
  <c r="AL1837"/>
  <c r="AV1837"/>
  <c r="BF1837"/>
  <c r="BP1837"/>
  <c r="BZ1837"/>
  <c r="AH1837"/>
  <c r="AX1837"/>
  <c r="BH1837"/>
  <c r="BR1837"/>
  <c r="CB1837"/>
  <c r="CL1837"/>
  <c r="AN1837"/>
  <c r="AR1837"/>
  <c r="AT1837"/>
  <c r="BD1837"/>
  <c r="BN1837"/>
  <c r="BX1837"/>
  <c r="CH1837"/>
  <c r="CF1837"/>
  <c r="CR1837"/>
  <c r="DB1837"/>
  <c r="DL1837"/>
  <c r="DV1837"/>
  <c r="BV1837"/>
  <c r="CJ1837"/>
  <c r="CT1837"/>
  <c r="DD1837"/>
  <c r="DN1837"/>
  <c r="BL1837"/>
  <c r="CV1837"/>
  <c r="DF1837"/>
  <c r="DP1837"/>
  <c r="BB1837"/>
  <c r="CP1837"/>
  <c r="CZ1837"/>
  <c r="DJ1837"/>
  <c r="DX1837"/>
  <c r="EH1837"/>
  <c r="ER1837"/>
  <c r="FB1837"/>
  <c r="FL1837"/>
  <c r="DZ1837"/>
  <c r="EJ1837"/>
  <c r="ET1837"/>
  <c r="FD1837"/>
  <c r="FN1837"/>
  <c r="ED1837"/>
  <c r="EN1837"/>
  <c r="EX1837"/>
  <c r="FH1837"/>
  <c r="DT1837"/>
  <c r="EF1837"/>
  <c r="EP1837"/>
  <c r="EZ1837"/>
  <c r="FJ1837"/>
  <c r="CO1833"/>
  <c r="C1833"/>
  <c r="EW1833"/>
  <c r="M1833"/>
  <c r="EM1833"/>
  <c r="W1833"/>
  <c r="EC1833"/>
  <c r="AG1833"/>
  <c r="FG1833"/>
  <c r="DS1833"/>
  <c r="AQ1833"/>
  <c r="BU1833"/>
  <c r="CY1833"/>
  <c r="DI1833"/>
  <c r="J1833"/>
  <c r="CE1833"/>
  <c r="D1833"/>
  <c r="BA1833"/>
  <c r="F1833"/>
  <c r="BK1833"/>
  <c r="H1833"/>
  <c r="T1833"/>
  <c r="AD1833"/>
  <c r="N1833"/>
  <c r="X1833"/>
  <c r="P1833"/>
  <c r="Z1833"/>
  <c r="AJ1833"/>
  <c r="R1833"/>
  <c r="AB1833"/>
  <c r="AL1833"/>
  <c r="AV1833"/>
  <c r="BF1833"/>
  <c r="BP1833"/>
  <c r="BZ1833"/>
  <c r="AH1833"/>
  <c r="AX1833"/>
  <c r="BH1833"/>
  <c r="BR1833"/>
  <c r="CB1833"/>
  <c r="CL1833"/>
  <c r="AN1833"/>
  <c r="AR1833"/>
  <c r="AT1833"/>
  <c r="BD1833"/>
  <c r="BN1833"/>
  <c r="BX1833"/>
  <c r="CH1833"/>
  <c r="CF1833"/>
  <c r="CR1833"/>
  <c r="DB1833"/>
  <c r="DL1833"/>
  <c r="DV1833"/>
  <c r="BV1833"/>
  <c r="CJ1833"/>
  <c r="CT1833"/>
  <c r="DD1833"/>
  <c r="DN1833"/>
  <c r="BL1833"/>
  <c r="CV1833"/>
  <c r="DF1833"/>
  <c r="DP1833"/>
  <c r="BB1833"/>
  <c r="CP1833"/>
  <c r="CZ1833"/>
  <c r="DJ1833"/>
  <c r="DX1833"/>
  <c r="EH1833"/>
  <c r="ER1833"/>
  <c r="FB1833"/>
  <c r="FL1833"/>
  <c r="DZ1833"/>
  <c r="EJ1833"/>
  <c r="ET1833"/>
  <c r="FD1833"/>
  <c r="FN1833"/>
  <c r="ED1833"/>
  <c r="EN1833"/>
  <c r="EX1833"/>
  <c r="FH1833"/>
  <c r="DT1833"/>
  <c r="EF1833"/>
  <c r="EP1833"/>
  <c r="EZ1833"/>
  <c r="FJ1833"/>
  <c r="CO1829"/>
  <c r="C1829"/>
  <c r="EW1829"/>
  <c r="M1829"/>
  <c r="EM1829"/>
  <c r="W1829"/>
  <c r="EC1829"/>
  <c r="AG1829"/>
  <c r="FG1829"/>
  <c r="DS1829"/>
  <c r="AQ1829"/>
  <c r="BU1829"/>
  <c r="CY1829"/>
  <c r="DI1829"/>
  <c r="J1829"/>
  <c r="CE1829"/>
  <c r="D1829"/>
  <c r="BA1829"/>
  <c r="F1829"/>
  <c r="BK1829"/>
  <c r="H1829"/>
  <c r="T1829"/>
  <c r="AD1829"/>
  <c r="N1829"/>
  <c r="X1829"/>
  <c r="P1829"/>
  <c r="Z1829"/>
  <c r="AJ1829"/>
  <c r="R1829"/>
  <c r="AB1829"/>
  <c r="AL1829"/>
  <c r="AV1829"/>
  <c r="BF1829"/>
  <c r="BP1829"/>
  <c r="BZ1829"/>
  <c r="AH1829"/>
  <c r="AX1829"/>
  <c r="BH1829"/>
  <c r="BR1829"/>
  <c r="CB1829"/>
  <c r="CL1829"/>
  <c r="AN1829"/>
  <c r="AR1829"/>
  <c r="AT1829"/>
  <c r="BD1829"/>
  <c r="BN1829"/>
  <c r="BX1829"/>
  <c r="CH1829"/>
  <c r="CF1829"/>
  <c r="CR1829"/>
  <c r="DB1829"/>
  <c r="DL1829"/>
  <c r="DV1829"/>
  <c r="BV1829"/>
  <c r="CJ1829"/>
  <c r="CT1829"/>
  <c r="DD1829"/>
  <c r="DN1829"/>
  <c r="DX1829"/>
  <c r="BL1829"/>
  <c r="CV1829"/>
  <c r="DF1829"/>
  <c r="DP1829"/>
  <c r="DZ1829"/>
  <c r="BB1829"/>
  <c r="CP1829"/>
  <c r="CZ1829"/>
  <c r="DJ1829"/>
  <c r="EH1829"/>
  <c r="ER1829"/>
  <c r="FB1829"/>
  <c r="FL1829"/>
  <c r="DT1829"/>
  <c r="EJ1829"/>
  <c r="ET1829"/>
  <c r="FD1829"/>
  <c r="FN1829"/>
  <c r="ED1829"/>
  <c r="EN1829"/>
  <c r="EX1829"/>
  <c r="FH1829"/>
  <c r="EF1829"/>
  <c r="EP1829"/>
  <c r="EZ1829"/>
  <c r="FJ1829"/>
  <c r="CO1825"/>
  <c r="C1825"/>
  <c r="EW1825"/>
  <c r="M1825"/>
  <c r="EM1825"/>
  <c r="W1825"/>
  <c r="EC1825"/>
  <c r="AG1825"/>
  <c r="FG1825"/>
  <c r="DS1825"/>
  <c r="AQ1825"/>
  <c r="BU1825"/>
  <c r="CY1825"/>
  <c r="DI1825"/>
  <c r="J1825"/>
  <c r="CE1825"/>
  <c r="D1825"/>
  <c r="BA1825"/>
  <c r="F1825"/>
  <c r="BK1825"/>
  <c r="H1825"/>
  <c r="T1825"/>
  <c r="AD1825"/>
  <c r="N1825"/>
  <c r="X1825"/>
  <c r="P1825"/>
  <c r="Z1825"/>
  <c r="AJ1825"/>
  <c r="R1825"/>
  <c r="AB1825"/>
  <c r="AL1825"/>
  <c r="AV1825"/>
  <c r="BF1825"/>
  <c r="BP1825"/>
  <c r="BZ1825"/>
  <c r="AH1825"/>
  <c r="AX1825"/>
  <c r="BH1825"/>
  <c r="BR1825"/>
  <c r="CB1825"/>
  <c r="CL1825"/>
  <c r="AN1825"/>
  <c r="AR1825"/>
  <c r="AT1825"/>
  <c r="BD1825"/>
  <c r="BN1825"/>
  <c r="BX1825"/>
  <c r="CH1825"/>
  <c r="CF1825"/>
  <c r="CR1825"/>
  <c r="DB1825"/>
  <c r="DL1825"/>
  <c r="DV1825"/>
  <c r="BV1825"/>
  <c r="CJ1825"/>
  <c r="CT1825"/>
  <c r="DD1825"/>
  <c r="DN1825"/>
  <c r="DX1825"/>
  <c r="BL1825"/>
  <c r="CV1825"/>
  <c r="DF1825"/>
  <c r="DP1825"/>
  <c r="DZ1825"/>
  <c r="BB1825"/>
  <c r="CP1825"/>
  <c r="CZ1825"/>
  <c r="DJ1825"/>
  <c r="EH1825"/>
  <c r="ER1825"/>
  <c r="FB1825"/>
  <c r="FL1825"/>
  <c r="DT1825"/>
  <c r="EJ1825"/>
  <c r="ET1825"/>
  <c r="FD1825"/>
  <c r="FN1825"/>
  <c r="ED1825"/>
  <c r="EN1825"/>
  <c r="EX1825"/>
  <c r="FH1825"/>
  <c r="EF1825"/>
  <c r="EP1825"/>
  <c r="EZ1825"/>
  <c r="FJ1825"/>
  <c r="CO1821"/>
  <c r="C1821"/>
  <c r="EW1821"/>
  <c r="M1821"/>
  <c r="EM1821"/>
  <c r="W1821"/>
  <c r="EC1821"/>
  <c r="AG1821"/>
  <c r="FG1821"/>
  <c r="DS1821"/>
  <c r="AQ1821"/>
  <c r="BU1821"/>
  <c r="CY1821"/>
  <c r="DI1821"/>
  <c r="J1821"/>
  <c r="CE1821"/>
  <c r="D1821"/>
  <c r="BA1821"/>
  <c r="F1821"/>
  <c r="BK1821"/>
  <c r="H1821"/>
  <c r="T1821"/>
  <c r="AD1821"/>
  <c r="N1821"/>
  <c r="X1821"/>
  <c r="P1821"/>
  <c r="Z1821"/>
  <c r="AJ1821"/>
  <c r="R1821"/>
  <c r="AB1821"/>
  <c r="AL1821"/>
  <c r="AV1821"/>
  <c r="BF1821"/>
  <c r="BP1821"/>
  <c r="BZ1821"/>
  <c r="AH1821"/>
  <c r="AX1821"/>
  <c r="BH1821"/>
  <c r="BR1821"/>
  <c r="CB1821"/>
  <c r="CL1821"/>
  <c r="AN1821"/>
  <c r="AR1821"/>
  <c r="AT1821"/>
  <c r="BD1821"/>
  <c r="BN1821"/>
  <c r="BX1821"/>
  <c r="CH1821"/>
  <c r="CF1821"/>
  <c r="CR1821"/>
  <c r="DB1821"/>
  <c r="DL1821"/>
  <c r="DV1821"/>
  <c r="BV1821"/>
  <c r="CJ1821"/>
  <c r="CT1821"/>
  <c r="DD1821"/>
  <c r="DN1821"/>
  <c r="DX1821"/>
  <c r="BL1821"/>
  <c r="CV1821"/>
  <c r="DF1821"/>
  <c r="DP1821"/>
  <c r="DZ1821"/>
  <c r="BB1821"/>
  <c r="CP1821"/>
  <c r="CZ1821"/>
  <c r="DJ1821"/>
  <c r="EH1821"/>
  <c r="ER1821"/>
  <c r="FB1821"/>
  <c r="FL1821"/>
  <c r="DT1821"/>
  <c r="EJ1821"/>
  <c r="ET1821"/>
  <c r="FD1821"/>
  <c r="FN1821"/>
  <c r="ED1821"/>
  <c r="EN1821"/>
  <c r="EX1821"/>
  <c r="FH1821"/>
  <c r="EF1821"/>
  <c r="EP1821"/>
  <c r="EZ1821"/>
  <c r="FJ1821"/>
  <c r="CO1817"/>
  <c r="C1817"/>
  <c r="EW1817"/>
  <c r="M1817"/>
  <c r="EM1817"/>
  <c r="W1817"/>
  <c r="EC1817"/>
  <c r="AG1817"/>
  <c r="FG1817"/>
  <c r="DS1817"/>
  <c r="AQ1817"/>
  <c r="BU1817"/>
  <c r="CY1817"/>
  <c r="DI1817"/>
  <c r="J1817"/>
  <c r="CE1817"/>
  <c r="D1817"/>
  <c r="BA1817"/>
  <c r="F1817"/>
  <c r="BK1817"/>
  <c r="H1817"/>
  <c r="T1817"/>
  <c r="AD1817"/>
  <c r="N1817"/>
  <c r="X1817"/>
  <c r="P1817"/>
  <c r="Z1817"/>
  <c r="AJ1817"/>
  <c r="R1817"/>
  <c r="AB1817"/>
  <c r="AL1817"/>
  <c r="AV1817"/>
  <c r="BF1817"/>
  <c r="BP1817"/>
  <c r="BZ1817"/>
  <c r="AH1817"/>
  <c r="AX1817"/>
  <c r="BH1817"/>
  <c r="BR1817"/>
  <c r="CB1817"/>
  <c r="CL1817"/>
  <c r="AN1817"/>
  <c r="AR1817"/>
  <c r="AT1817"/>
  <c r="BD1817"/>
  <c r="BN1817"/>
  <c r="BX1817"/>
  <c r="CH1817"/>
  <c r="CF1817"/>
  <c r="CR1817"/>
  <c r="DB1817"/>
  <c r="DL1817"/>
  <c r="DV1817"/>
  <c r="BV1817"/>
  <c r="CJ1817"/>
  <c r="CT1817"/>
  <c r="DD1817"/>
  <c r="DN1817"/>
  <c r="DX1817"/>
  <c r="BL1817"/>
  <c r="CV1817"/>
  <c r="DF1817"/>
  <c r="DP1817"/>
  <c r="DZ1817"/>
  <c r="BB1817"/>
  <c r="CP1817"/>
  <c r="CZ1817"/>
  <c r="DJ1817"/>
  <c r="EH1817"/>
  <c r="ER1817"/>
  <c r="FB1817"/>
  <c r="FL1817"/>
  <c r="DT1817"/>
  <c r="EJ1817"/>
  <c r="ET1817"/>
  <c r="FD1817"/>
  <c r="FN1817"/>
  <c r="ED1817"/>
  <c r="EN1817"/>
  <c r="EX1817"/>
  <c r="FH1817"/>
  <c r="EF1817"/>
  <c r="EP1817"/>
  <c r="EZ1817"/>
  <c r="FJ1817"/>
  <c r="CO1813"/>
  <c r="C1813"/>
  <c r="EW1813"/>
  <c r="M1813"/>
  <c r="EM1813"/>
  <c r="W1813"/>
  <c r="EC1813"/>
  <c r="AG1813"/>
  <c r="FG1813"/>
  <c r="DS1813"/>
  <c r="AQ1813"/>
  <c r="BU1813"/>
  <c r="CY1813"/>
  <c r="DI1813"/>
  <c r="J1813"/>
  <c r="CE1813"/>
  <c r="D1813"/>
  <c r="BA1813"/>
  <c r="F1813"/>
  <c r="BK1813"/>
  <c r="H1813"/>
  <c r="T1813"/>
  <c r="AD1813"/>
  <c r="N1813"/>
  <c r="X1813"/>
  <c r="P1813"/>
  <c r="Z1813"/>
  <c r="AJ1813"/>
  <c r="R1813"/>
  <c r="AB1813"/>
  <c r="AL1813"/>
  <c r="AV1813"/>
  <c r="BF1813"/>
  <c r="BP1813"/>
  <c r="BZ1813"/>
  <c r="AH1813"/>
  <c r="AX1813"/>
  <c r="BH1813"/>
  <c r="BR1813"/>
  <c r="CB1813"/>
  <c r="CL1813"/>
  <c r="AN1813"/>
  <c r="AR1813"/>
  <c r="AT1813"/>
  <c r="BD1813"/>
  <c r="BN1813"/>
  <c r="BX1813"/>
  <c r="CH1813"/>
  <c r="CF1813"/>
  <c r="CR1813"/>
  <c r="DB1813"/>
  <c r="DL1813"/>
  <c r="DV1813"/>
  <c r="BV1813"/>
  <c r="CJ1813"/>
  <c r="CT1813"/>
  <c r="DD1813"/>
  <c r="DN1813"/>
  <c r="DX1813"/>
  <c r="BL1813"/>
  <c r="CV1813"/>
  <c r="DF1813"/>
  <c r="DP1813"/>
  <c r="DZ1813"/>
  <c r="BB1813"/>
  <c r="CP1813"/>
  <c r="CZ1813"/>
  <c r="DJ1813"/>
  <c r="DT1813"/>
  <c r="EH1813"/>
  <c r="ER1813"/>
  <c r="FB1813"/>
  <c r="FL1813"/>
  <c r="EJ1813"/>
  <c r="ET1813"/>
  <c r="FD1813"/>
  <c r="FN1813"/>
  <c r="ED1813"/>
  <c r="EN1813"/>
  <c r="EX1813"/>
  <c r="FH1813"/>
  <c r="EF1813"/>
  <c r="EP1813"/>
  <c r="EZ1813"/>
  <c r="FJ1813"/>
  <c r="CO1809"/>
  <c r="C1809"/>
  <c r="EW1809"/>
  <c r="M1809"/>
  <c r="EM1809"/>
  <c r="W1809"/>
  <c r="EC1809"/>
  <c r="AG1809"/>
  <c r="FG1809"/>
  <c r="DS1809"/>
  <c r="AQ1809"/>
  <c r="BU1809"/>
  <c r="CY1809"/>
  <c r="DI1809"/>
  <c r="J1809"/>
  <c r="CE1809"/>
  <c r="D1809"/>
  <c r="BA1809"/>
  <c r="F1809"/>
  <c r="BK1809"/>
  <c r="H1809"/>
  <c r="T1809"/>
  <c r="AD1809"/>
  <c r="N1809"/>
  <c r="X1809"/>
  <c r="P1809"/>
  <c r="Z1809"/>
  <c r="AJ1809"/>
  <c r="R1809"/>
  <c r="AB1809"/>
  <c r="AL1809"/>
  <c r="AV1809"/>
  <c r="BF1809"/>
  <c r="BP1809"/>
  <c r="BZ1809"/>
  <c r="AH1809"/>
  <c r="AX1809"/>
  <c r="BH1809"/>
  <c r="BR1809"/>
  <c r="CB1809"/>
  <c r="CL1809"/>
  <c r="AN1809"/>
  <c r="AR1809"/>
  <c r="AT1809"/>
  <c r="BD1809"/>
  <c r="BN1809"/>
  <c r="BX1809"/>
  <c r="CH1809"/>
  <c r="CF1809"/>
  <c r="CR1809"/>
  <c r="DB1809"/>
  <c r="DL1809"/>
  <c r="DV1809"/>
  <c r="BV1809"/>
  <c r="CJ1809"/>
  <c r="CT1809"/>
  <c r="DD1809"/>
  <c r="DN1809"/>
  <c r="DX1809"/>
  <c r="BL1809"/>
  <c r="CV1809"/>
  <c r="DF1809"/>
  <c r="DP1809"/>
  <c r="DZ1809"/>
  <c r="BB1809"/>
  <c r="CP1809"/>
  <c r="CZ1809"/>
  <c r="DJ1809"/>
  <c r="DT1809"/>
  <c r="EH1809"/>
  <c r="ER1809"/>
  <c r="FB1809"/>
  <c r="FL1809"/>
  <c r="EJ1809"/>
  <c r="ET1809"/>
  <c r="FD1809"/>
  <c r="FN1809"/>
  <c r="ED1809"/>
  <c r="EN1809"/>
  <c r="EX1809"/>
  <c r="FH1809"/>
  <c r="EF1809"/>
  <c r="EP1809"/>
  <c r="EZ1809"/>
  <c r="FJ1809"/>
  <c r="CO1805"/>
  <c r="C1805"/>
  <c r="EW1805"/>
  <c r="M1805"/>
  <c r="BA1805"/>
  <c r="EM1805"/>
  <c r="W1805"/>
  <c r="BK1805"/>
  <c r="EC1805"/>
  <c r="AG1805"/>
  <c r="FG1805"/>
  <c r="DS1805"/>
  <c r="AQ1805"/>
  <c r="BU1805"/>
  <c r="CY1805"/>
  <c r="DI1805"/>
  <c r="J1805"/>
  <c r="CE1805"/>
  <c r="D1805"/>
  <c r="F1805"/>
  <c r="H1805"/>
  <c r="T1805"/>
  <c r="AD1805"/>
  <c r="N1805"/>
  <c r="X1805"/>
  <c r="P1805"/>
  <c r="Z1805"/>
  <c r="AJ1805"/>
  <c r="R1805"/>
  <c r="AB1805"/>
  <c r="AL1805"/>
  <c r="AV1805"/>
  <c r="BF1805"/>
  <c r="BP1805"/>
  <c r="BZ1805"/>
  <c r="AH1805"/>
  <c r="AX1805"/>
  <c r="BH1805"/>
  <c r="BR1805"/>
  <c r="CB1805"/>
  <c r="CL1805"/>
  <c r="AN1805"/>
  <c r="AR1805"/>
  <c r="AT1805"/>
  <c r="BD1805"/>
  <c r="BN1805"/>
  <c r="BX1805"/>
  <c r="CH1805"/>
  <c r="CF1805"/>
  <c r="CR1805"/>
  <c r="DB1805"/>
  <c r="DL1805"/>
  <c r="DV1805"/>
  <c r="BV1805"/>
  <c r="CJ1805"/>
  <c r="CT1805"/>
  <c r="DD1805"/>
  <c r="DN1805"/>
  <c r="DX1805"/>
  <c r="BL1805"/>
  <c r="CV1805"/>
  <c r="DF1805"/>
  <c r="DP1805"/>
  <c r="DZ1805"/>
  <c r="BB1805"/>
  <c r="CP1805"/>
  <c r="CZ1805"/>
  <c r="DJ1805"/>
  <c r="DT1805"/>
  <c r="EH1805"/>
  <c r="ER1805"/>
  <c r="FB1805"/>
  <c r="FL1805"/>
  <c r="EJ1805"/>
  <c r="ET1805"/>
  <c r="FD1805"/>
  <c r="FN1805"/>
  <c r="ED1805"/>
  <c r="EN1805"/>
  <c r="EX1805"/>
  <c r="FH1805"/>
  <c r="EF1805"/>
  <c r="EP1805"/>
  <c r="EZ1805"/>
  <c r="FJ1805"/>
  <c r="CO1801"/>
  <c r="C1801"/>
  <c r="EW1801"/>
  <c r="M1801"/>
  <c r="BA1801"/>
  <c r="EM1801"/>
  <c r="W1801"/>
  <c r="BK1801"/>
  <c r="EC1801"/>
  <c r="AG1801"/>
  <c r="FG1801"/>
  <c r="DS1801"/>
  <c r="AQ1801"/>
  <c r="BU1801"/>
  <c r="CY1801"/>
  <c r="DI1801"/>
  <c r="J1801"/>
  <c r="CE1801"/>
  <c r="D1801"/>
  <c r="F1801"/>
  <c r="H1801"/>
  <c r="T1801"/>
  <c r="AD1801"/>
  <c r="N1801"/>
  <c r="X1801"/>
  <c r="P1801"/>
  <c r="Z1801"/>
  <c r="AJ1801"/>
  <c r="R1801"/>
  <c r="AB1801"/>
  <c r="AL1801"/>
  <c r="AV1801"/>
  <c r="BF1801"/>
  <c r="BP1801"/>
  <c r="BZ1801"/>
  <c r="AH1801"/>
  <c r="AX1801"/>
  <c r="BH1801"/>
  <c r="BR1801"/>
  <c r="CB1801"/>
  <c r="CL1801"/>
  <c r="AN1801"/>
  <c r="AR1801"/>
  <c r="AT1801"/>
  <c r="BD1801"/>
  <c r="BN1801"/>
  <c r="BX1801"/>
  <c r="CH1801"/>
  <c r="CF1801"/>
  <c r="CR1801"/>
  <c r="DB1801"/>
  <c r="DL1801"/>
  <c r="DV1801"/>
  <c r="BV1801"/>
  <c r="CJ1801"/>
  <c r="CT1801"/>
  <c r="DD1801"/>
  <c r="DN1801"/>
  <c r="DX1801"/>
  <c r="BL1801"/>
  <c r="CV1801"/>
  <c r="DF1801"/>
  <c r="DP1801"/>
  <c r="DZ1801"/>
  <c r="BB1801"/>
  <c r="CP1801"/>
  <c r="CZ1801"/>
  <c r="DJ1801"/>
  <c r="DT1801"/>
  <c r="EH1801"/>
  <c r="ER1801"/>
  <c r="FB1801"/>
  <c r="FL1801"/>
  <c r="EJ1801"/>
  <c r="ET1801"/>
  <c r="FD1801"/>
  <c r="FN1801"/>
  <c r="ED1801"/>
  <c r="EN1801"/>
  <c r="EX1801"/>
  <c r="FH1801"/>
  <c r="EF1801"/>
  <c r="EP1801"/>
  <c r="EZ1801"/>
  <c r="FJ1801"/>
  <c r="CO1797"/>
  <c r="C1797"/>
  <c r="EW1797"/>
  <c r="M1797"/>
  <c r="BA1797"/>
  <c r="EM1797"/>
  <c r="W1797"/>
  <c r="BK1797"/>
  <c r="EC1797"/>
  <c r="AG1797"/>
  <c r="FG1797"/>
  <c r="DS1797"/>
  <c r="AQ1797"/>
  <c r="BU1797"/>
  <c r="CY1797"/>
  <c r="DI1797"/>
  <c r="J1797"/>
  <c r="CE1797"/>
  <c r="D1797"/>
  <c r="F1797"/>
  <c r="H1797"/>
  <c r="T1797"/>
  <c r="AD1797"/>
  <c r="N1797"/>
  <c r="X1797"/>
  <c r="P1797"/>
  <c r="Z1797"/>
  <c r="AJ1797"/>
  <c r="R1797"/>
  <c r="AB1797"/>
  <c r="AL1797"/>
  <c r="AV1797"/>
  <c r="BF1797"/>
  <c r="BP1797"/>
  <c r="BZ1797"/>
  <c r="AH1797"/>
  <c r="AX1797"/>
  <c r="BH1797"/>
  <c r="BR1797"/>
  <c r="CB1797"/>
  <c r="CL1797"/>
  <c r="AN1797"/>
  <c r="AR1797"/>
  <c r="AT1797"/>
  <c r="BD1797"/>
  <c r="BN1797"/>
  <c r="BX1797"/>
  <c r="CH1797"/>
  <c r="CF1797"/>
  <c r="CR1797"/>
  <c r="DB1797"/>
  <c r="DL1797"/>
  <c r="DV1797"/>
  <c r="BV1797"/>
  <c r="CJ1797"/>
  <c r="CT1797"/>
  <c r="DD1797"/>
  <c r="DN1797"/>
  <c r="DX1797"/>
  <c r="BL1797"/>
  <c r="CV1797"/>
  <c r="DF1797"/>
  <c r="DP1797"/>
  <c r="DZ1797"/>
  <c r="BB1797"/>
  <c r="CP1797"/>
  <c r="CZ1797"/>
  <c r="DJ1797"/>
  <c r="DT1797"/>
  <c r="EH1797"/>
  <c r="ER1797"/>
  <c r="FB1797"/>
  <c r="FL1797"/>
  <c r="EJ1797"/>
  <c r="ET1797"/>
  <c r="FD1797"/>
  <c r="FN1797"/>
  <c r="ED1797"/>
  <c r="EN1797"/>
  <c r="EX1797"/>
  <c r="FH1797"/>
  <c r="EF1797"/>
  <c r="EP1797"/>
  <c r="EZ1797"/>
  <c r="FJ1797"/>
  <c r="CO1793"/>
  <c r="C1793"/>
  <c r="EW1793"/>
  <c r="M1793"/>
  <c r="BA1793"/>
  <c r="EM1793"/>
  <c r="W1793"/>
  <c r="BK1793"/>
  <c r="EC1793"/>
  <c r="AG1793"/>
  <c r="FG1793"/>
  <c r="DS1793"/>
  <c r="AQ1793"/>
  <c r="BU1793"/>
  <c r="CY1793"/>
  <c r="DI1793"/>
  <c r="J1793"/>
  <c r="CE1793"/>
  <c r="D1793"/>
  <c r="F1793"/>
  <c r="H1793"/>
  <c r="T1793"/>
  <c r="AD1793"/>
  <c r="N1793"/>
  <c r="X1793"/>
  <c r="P1793"/>
  <c r="Z1793"/>
  <c r="AJ1793"/>
  <c r="R1793"/>
  <c r="AB1793"/>
  <c r="AL1793"/>
  <c r="AV1793"/>
  <c r="BF1793"/>
  <c r="BP1793"/>
  <c r="BZ1793"/>
  <c r="AH1793"/>
  <c r="AX1793"/>
  <c r="BH1793"/>
  <c r="BR1793"/>
  <c r="CB1793"/>
  <c r="CL1793"/>
  <c r="AN1793"/>
  <c r="AR1793"/>
  <c r="AT1793"/>
  <c r="BD1793"/>
  <c r="BN1793"/>
  <c r="BX1793"/>
  <c r="CH1793"/>
  <c r="CF1793"/>
  <c r="CR1793"/>
  <c r="DB1793"/>
  <c r="DL1793"/>
  <c r="DV1793"/>
  <c r="BV1793"/>
  <c r="CJ1793"/>
  <c r="CT1793"/>
  <c r="DD1793"/>
  <c r="DN1793"/>
  <c r="DX1793"/>
  <c r="BL1793"/>
  <c r="CV1793"/>
  <c r="DF1793"/>
  <c r="DP1793"/>
  <c r="DZ1793"/>
  <c r="BB1793"/>
  <c r="CP1793"/>
  <c r="CZ1793"/>
  <c r="DJ1793"/>
  <c r="DT1793"/>
  <c r="EH1793"/>
  <c r="ER1793"/>
  <c r="FB1793"/>
  <c r="FL1793"/>
  <c r="EJ1793"/>
  <c r="ET1793"/>
  <c r="FD1793"/>
  <c r="FN1793"/>
  <c r="ED1793"/>
  <c r="EN1793"/>
  <c r="EX1793"/>
  <c r="FH1793"/>
  <c r="EF1793"/>
  <c r="EP1793"/>
  <c r="EZ1793"/>
  <c r="FJ1793"/>
  <c r="CO1789"/>
  <c r="C1789"/>
  <c r="FG1789"/>
  <c r="DS1789"/>
  <c r="AQ1789"/>
  <c r="EW1789"/>
  <c r="M1789"/>
  <c r="BA1789"/>
  <c r="EM1789"/>
  <c r="W1789"/>
  <c r="EC1789"/>
  <c r="AG1789"/>
  <c r="BK1789"/>
  <c r="J1789"/>
  <c r="T1789"/>
  <c r="BU1789"/>
  <c r="CY1789"/>
  <c r="D1789"/>
  <c r="CE1789"/>
  <c r="DI1789"/>
  <c r="F1789"/>
  <c r="H1789"/>
  <c r="R1789"/>
  <c r="N1789"/>
  <c r="AD1789"/>
  <c r="P1789"/>
  <c r="X1789"/>
  <c r="Z1789"/>
  <c r="AJ1789"/>
  <c r="AB1789"/>
  <c r="AL1789"/>
  <c r="AV1789"/>
  <c r="BF1789"/>
  <c r="BP1789"/>
  <c r="BZ1789"/>
  <c r="AH1789"/>
  <c r="AX1789"/>
  <c r="BH1789"/>
  <c r="BR1789"/>
  <c r="CB1789"/>
  <c r="CL1789"/>
  <c r="AN1789"/>
  <c r="AR1789"/>
  <c r="AT1789"/>
  <c r="BD1789"/>
  <c r="BN1789"/>
  <c r="BX1789"/>
  <c r="CH1789"/>
  <c r="CF1789"/>
  <c r="CR1789"/>
  <c r="DB1789"/>
  <c r="DL1789"/>
  <c r="DV1789"/>
  <c r="BV1789"/>
  <c r="CJ1789"/>
  <c r="CT1789"/>
  <c r="DD1789"/>
  <c r="DN1789"/>
  <c r="DX1789"/>
  <c r="BL1789"/>
  <c r="CV1789"/>
  <c r="DF1789"/>
  <c r="DP1789"/>
  <c r="DZ1789"/>
  <c r="BB1789"/>
  <c r="CP1789"/>
  <c r="CZ1789"/>
  <c r="DJ1789"/>
  <c r="DT1789"/>
  <c r="EH1789"/>
  <c r="ER1789"/>
  <c r="FB1789"/>
  <c r="FL1789"/>
  <c r="EJ1789"/>
  <c r="ET1789"/>
  <c r="FD1789"/>
  <c r="FN1789"/>
  <c r="ED1789"/>
  <c r="EN1789"/>
  <c r="EX1789"/>
  <c r="FH1789"/>
  <c r="EF1789"/>
  <c r="EP1789"/>
  <c r="EZ1789"/>
  <c r="FJ1789"/>
  <c r="CO1785"/>
  <c r="C1785"/>
  <c r="FG1785"/>
  <c r="DS1785"/>
  <c r="AQ1785"/>
  <c r="EW1785"/>
  <c r="M1785"/>
  <c r="BA1785"/>
  <c r="EM1785"/>
  <c r="W1785"/>
  <c r="EC1785"/>
  <c r="AG1785"/>
  <c r="BK1785"/>
  <c r="J1785"/>
  <c r="T1785"/>
  <c r="BU1785"/>
  <c r="CY1785"/>
  <c r="D1785"/>
  <c r="CE1785"/>
  <c r="DI1785"/>
  <c r="F1785"/>
  <c r="H1785"/>
  <c r="R1785"/>
  <c r="N1785"/>
  <c r="AD1785"/>
  <c r="P1785"/>
  <c r="X1785"/>
  <c r="Z1785"/>
  <c r="AJ1785"/>
  <c r="AB1785"/>
  <c r="AL1785"/>
  <c r="AV1785"/>
  <c r="BF1785"/>
  <c r="BP1785"/>
  <c r="BZ1785"/>
  <c r="AH1785"/>
  <c r="AX1785"/>
  <c r="BH1785"/>
  <c r="BR1785"/>
  <c r="CB1785"/>
  <c r="CL1785"/>
  <c r="AN1785"/>
  <c r="AR1785"/>
  <c r="AT1785"/>
  <c r="BD1785"/>
  <c r="BN1785"/>
  <c r="BX1785"/>
  <c r="CH1785"/>
  <c r="CF1785"/>
  <c r="CR1785"/>
  <c r="DB1785"/>
  <c r="DL1785"/>
  <c r="DV1785"/>
  <c r="BV1785"/>
  <c r="CJ1785"/>
  <c r="CT1785"/>
  <c r="DD1785"/>
  <c r="DN1785"/>
  <c r="DX1785"/>
  <c r="BL1785"/>
  <c r="CV1785"/>
  <c r="DF1785"/>
  <c r="DP1785"/>
  <c r="DZ1785"/>
  <c r="BB1785"/>
  <c r="CP1785"/>
  <c r="CZ1785"/>
  <c r="DJ1785"/>
  <c r="DT1785"/>
  <c r="EH1785"/>
  <c r="ER1785"/>
  <c r="FB1785"/>
  <c r="FL1785"/>
  <c r="EJ1785"/>
  <c r="ET1785"/>
  <c r="FD1785"/>
  <c r="FN1785"/>
  <c r="ED1785"/>
  <c r="EN1785"/>
  <c r="EX1785"/>
  <c r="FH1785"/>
  <c r="EF1785"/>
  <c r="EP1785"/>
  <c r="EZ1785"/>
  <c r="FJ1785"/>
  <c r="CO1781"/>
  <c r="C1781"/>
  <c r="FG1781"/>
  <c r="DS1781"/>
  <c r="AQ1781"/>
  <c r="EW1781"/>
  <c r="M1781"/>
  <c r="BA1781"/>
  <c r="EM1781"/>
  <c r="W1781"/>
  <c r="EC1781"/>
  <c r="AG1781"/>
  <c r="BK1781"/>
  <c r="J1781"/>
  <c r="T1781"/>
  <c r="BU1781"/>
  <c r="CY1781"/>
  <c r="D1781"/>
  <c r="N1781"/>
  <c r="CE1781"/>
  <c r="DI1781"/>
  <c r="F1781"/>
  <c r="P1781"/>
  <c r="H1781"/>
  <c r="R1781"/>
  <c r="AD1781"/>
  <c r="X1781"/>
  <c r="Z1781"/>
  <c r="AJ1781"/>
  <c r="AB1781"/>
  <c r="AL1781"/>
  <c r="AV1781"/>
  <c r="BF1781"/>
  <c r="BP1781"/>
  <c r="BZ1781"/>
  <c r="AH1781"/>
  <c r="AX1781"/>
  <c r="BH1781"/>
  <c r="BR1781"/>
  <c r="CB1781"/>
  <c r="CL1781"/>
  <c r="AN1781"/>
  <c r="AR1781"/>
  <c r="AT1781"/>
  <c r="BD1781"/>
  <c r="BN1781"/>
  <c r="BX1781"/>
  <c r="CH1781"/>
  <c r="CF1781"/>
  <c r="CR1781"/>
  <c r="DB1781"/>
  <c r="DL1781"/>
  <c r="DV1781"/>
  <c r="BV1781"/>
  <c r="CJ1781"/>
  <c r="CT1781"/>
  <c r="DD1781"/>
  <c r="DN1781"/>
  <c r="DX1781"/>
  <c r="BL1781"/>
  <c r="CV1781"/>
  <c r="DF1781"/>
  <c r="DP1781"/>
  <c r="DZ1781"/>
  <c r="BB1781"/>
  <c r="CP1781"/>
  <c r="CZ1781"/>
  <c r="DJ1781"/>
  <c r="DT1781"/>
  <c r="EH1781"/>
  <c r="ER1781"/>
  <c r="FB1781"/>
  <c r="FL1781"/>
  <c r="EJ1781"/>
  <c r="ET1781"/>
  <c r="FD1781"/>
  <c r="FN1781"/>
  <c r="ED1781"/>
  <c r="EN1781"/>
  <c r="EX1781"/>
  <c r="FH1781"/>
  <c r="EF1781"/>
  <c r="EP1781"/>
  <c r="EZ1781"/>
  <c r="FJ1781"/>
  <c r="CO1870"/>
  <c r="EC1870"/>
  <c r="AG1870"/>
  <c r="DS1870"/>
  <c r="AQ1870"/>
  <c r="FG1870"/>
  <c r="EW1870"/>
  <c r="M1870"/>
  <c r="C1870"/>
  <c r="EM1870"/>
  <c r="W1870"/>
  <c r="BA1870"/>
  <c r="J1870"/>
  <c r="BK1870"/>
  <c r="D1870"/>
  <c r="BU1870"/>
  <c r="F1870"/>
  <c r="CE1870"/>
  <c r="CY1870"/>
  <c r="DI1870"/>
  <c r="H1870"/>
  <c r="T1870"/>
  <c r="AD1870"/>
  <c r="N1870"/>
  <c r="X1870"/>
  <c r="P1870"/>
  <c r="Z1870"/>
  <c r="R1870"/>
  <c r="AB1870"/>
  <c r="AL1870"/>
  <c r="AV1870"/>
  <c r="BF1870"/>
  <c r="BP1870"/>
  <c r="AN1870"/>
  <c r="AX1870"/>
  <c r="BH1870"/>
  <c r="BR1870"/>
  <c r="CB1870"/>
  <c r="AH1870"/>
  <c r="AJ1870"/>
  <c r="AT1870"/>
  <c r="BD1870"/>
  <c r="BN1870"/>
  <c r="BX1870"/>
  <c r="BV1870"/>
  <c r="CH1870"/>
  <c r="CR1870"/>
  <c r="DB1870"/>
  <c r="DL1870"/>
  <c r="BL1870"/>
  <c r="BZ1870"/>
  <c r="CJ1870"/>
  <c r="CT1870"/>
  <c r="DD1870"/>
  <c r="DN1870"/>
  <c r="BB1870"/>
  <c r="CL1870"/>
  <c r="CV1870"/>
  <c r="DF1870"/>
  <c r="DP1870"/>
  <c r="AR1870"/>
  <c r="CF1870"/>
  <c r="CP1870"/>
  <c r="CZ1870"/>
  <c r="DJ1870"/>
  <c r="DX1870"/>
  <c r="EH1870"/>
  <c r="ER1870"/>
  <c r="FB1870"/>
  <c r="FL1870"/>
  <c r="DZ1870"/>
  <c r="EJ1870"/>
  <c r="ET1870"/>
  <c r="FD1870"/>
  <c r="FN1870"/>
  <c r="DT1870"/>
  <c r="ED1870"/>
  <c r="EN1870"/>
  <c r="EX1870"/>
  <c r="FH1870"/>
  <c r="DV1870"/>
  <c r="EF1870"/>
  <c r="EP1870"/>
  <c r="EZ1870"/>
  <c r="FJ1870"/>
  <c r="CO1866"/>
  <c r="EC1866"/>
  <c r="AG1866"/>
  <c r="DS1866"/>
  <c r="AQ1866"/>
  <c r="FG1866"/>
  <c r="EW1866"/>
  <c r="M1866"/>
  <c r="C1866"/>
  <c r="EM1866"/>
  <c r="W1866"/>
  <c r="BA1866"/>
  <c r="J1866"/>
  <c r="BK1866"/>
  <c r="D1866"/>
  <c r="BU1866"/>
  <c r="F1866"/>
  <c r="CE1866"/>
  <c r="CY1866"/>
  <c r="DI1866"/>
  <c r="H1866"/>
  <c r="T1866"/>
  <c r="AD1866"/>
  <c r="N1866"/>
  <c r="X1866"/>
  <c r="P1866"/>
  <c r="Z1866"/>
  <c r="R1866"/>
  <c r="AB1866"/>
  <c r="AL1866"/>
  <c r="AV1866"/>
  <c r="BF1866"/>
  <c r="BP1866"/>
  <c r="AN1866"/>
  <c r="AX1866"/>
  <c r="BH1866"/>
  <c r="BR1866"/>
  <c r="CB1866"/>
  <c r="AH1866"/>
  <c r="AJ1866"/>
  <c r="AT1866"/>
  <c r="BD1866"/>
  <c r="BN1866"/>
  <c r="BX1866"/>
  <c r="BV1866"/>
  <c r="CH1866"/>
  <c r="CR1866"/>
  <c r="DB1866"/>
  <c r="DL1866"/>
  <c r="BL1866"/>
  <c r="BZ1866"/>
  <c r="CJ1866"/>
  <c r="CT1866"/>
  <c r="DD1866"/>
  <c r="DN1866"/>
  <c r="BB1866"/>
  <c r="CL1866"/>
  <c r="CV1866"/>
  <c r="DF1866"/>
  <c r="DP1866"/>
  <c r="AR1866"/>
  <c r="CF1866"/>
  <c r="CP1866"/>
  <c r="CZ1866"/>
  <c r="DJ1866"/>
  <c r="DX1866"/>
  <c r="EH1866"/>
  <c r="ER1866"/>
  <c r="FB1866"/>
  <c r="FL1866"/>
  <c r="DZ1866"/>
  <c r="EJ1866"/>
  <c r="ET1866"/>
  <c r="FD1866"/>
  <c r="FN1866"/>
  <c r="DT1866"/>
  <c r="ED1866"/>
  <c r="EN1866"/>
  <c r="EX1866"/>
  <c r="FH1866"/>
  <c r="DV1866"/>
  <c r="EF1866"/>
  <c r="EP1866"/>
  <c r="EZ1866"/>
  <c r="FJ1866"/>
  <c r="CO1862"/>
  <c r="EC1862"/>
  <c r="AG1862"/>
  <c r="DS1862"/>
  <c r="AQ1862"/>
  <c r="FG1862"/>
  <c r="EW1862"/>
  <c r="M1862"/>
  <c r="C1862"/>
  <c r="EM1862"/>
  <c r="W1862"/>
  <c r="BA1862"/>
  <c r="J1862"/>
  <c r="BK1862"/>
  <c r="D1862"/>
  <c r="BU1862"/>
  <c r="F1862"/>
  <c r="CE1862"/>
  <c r="CY1862"/>
  <c r="DI1862"/>
  <c r="H1862"/>
  <c r="T1862"/>
  <c r="AD1862"/>
  <c r="N1862"/>
  <c r="X1862"/>
  <c r="P1862"/>
  <c r="Z1862"/>
  <c r="R1862"/>
  <c r="AB1862"/>
  <c r="AL1862"/>
  <c r="AV1862"/>
  <c r="BF1862"/>
  <c r="BP1862"/>
  <c r="AN1862"/>
  <c r="AX1862"/>
  <c r="BH1862"/>
  <c r="BR1862"/>
  <c r="CB1862"/>
  <c r="AH1862"/>
  <c r="AJ1862"/>
  <c r="AT1862"/>
  <c r="BD1862"/>
  <c r="BN1862"/>
  <c r="BX1862"/>
  <c r="BV1862"/>
  <c r="CH1862"/>
  <c r="CR1862"/>
  <c r="DB1862"/>
  <c r="DL1862"/>
  <c r="BL1862"/>
  <c r="BZ1862"/>
  <c r="CJ1862"/>
  <c r="CT1862"/>
  <c r="DD1862"/>
  <c r="DN1862"/>
  <c r="BB1862"/>
  <c r="CL1862"/>
  <c r="CV1862"/>
  <c r="DF1862"/>
  <c r="DP1862"/>
  <c r="AR1862"/>
  <c r="CF1862"/>
  <c r="CP1862"/>
  <c r="CZ1862"/>
  <c r="DJ1862"/>
  <c r="DX1862"/>
  <c r="EH1862"/>
  <c r="ER1862"/>
  <c r="FB1862"/>
  <c r="FL1862"/>
  <c r="DZ1862"/>
  <c r="EJ1862"/>
  <c r="ET1862"/>
  <c r="FD1862"/>
  <c r="FN1862"/>
  <c r="DT1862"/>
  <c r="ED1862"/>
  <c r="EN1862"/>
  <c r="EX1862"/>
  <c r="FH1862"/>
  <c r="DV1862"/>
  <c r="EF1862"/>
  <c r="EP1862"/>
  <c r="EZ1862"/>
  <c r="FJ1862"/>
  <c r="CO1858"/>
  <c r="EC1858"/>
  <c r="AG1858"/>
  <c r="DS1858"/>
  <c r="AQ1858"/>
  <c r="FG1858"/>
  <c r="EW1858"/>
  <c r="M1858"/>
  <c r="C1858"/>
  <c r="EM1858"/>
  <c r="W1858"/>
  <c r="BA1858"/>
  <c r="J1858"/>
  <c r="BK1858"/>
  <c r="D1858"/>
  <c r="BU1858"/>
  <c r="F1858"/>
  <c r="CE1858"/>
  <c r="CY1858"/>
  <c r="DI1858"/>
  <c r="H1858"/>
  <c r="T1858"/>
  <c r="AD1858"/>
  <c r="N1858"/>
  <c r="X1858"/>
  <c r="P1858"/>
  <c r="Z1858"/>
  <c r="R1858"/>
  <c r="AB1858"/>
  <c r="AL1858"/>
  <c r="AV1858"/>
  <c r="BF1858"/>
  <c r="BP1858"/>
  <c r="AN1858"/>
  <c r="AX1858"/>
  <c r="BH1858"/>
  <c r="BR1858"/>
  <c r="CB1858"/>
  <c r="AH1858"/>
  <c r="AR1858"/>
  <c r="AJ1858"/>
  <c r="AT1858"/>
  <c r="BD1858"/>
  <c r="BN1858"/>
  <c r="BX1858"/>
  <c r="BV1858"/>
  <c r="CH1858"/>
  <c r="CR1858"/>
  <c r="DB1858"/>
  <c r="DL1858"/>
  <c r="BL1858"/>
  <c r="BZ1858"/>
  <c r="CJ1858"/>
  <c r="CT1858"/>
  <c r="DD1858"/>
  <c r="DN1858"/>
  <c r="BB1858"/>
  <c r="CL1858"/>
  <c r="CV1858"/>
  <c r="DF1858"/>
  <c r="DP1858"/>
  <c r="CF1858"/>
  <c r="CP1858"/>
  <c r="CZ1858"/>
  <c r="DJ1858"/>
  <c r="DX1858"/>
  <c r="EH1858"/>
  <c r="ER1858"/>
  <c r="FB1858"/>
  <c r="FL1858"/>
  <c r="DZ1858"/>
  <c r="EJ1858"/>
  <c r="ET1858"/>
  <c r="FD1858"/>
  <c r="FN1858"/>
  <c r="DT1858"/>
  <c r="ED1858"/>
  <c r="EN1858"/>
  <c r="EX1858"/>
  <c r="FH1858"/>
  <c r="DV1858"/>
  <c r="EF1858"/>
  <c r="EP1858"/>
  <c r="EZ1858"/>
  <c r="FJ1858"/>
  <c r="CO1854"/>
  <c r="EC1854"/>
  <c r="AG1854"/>
  <c r="DS1854"/>
  <c r="AQ1854"/>
  <c r="FG1854"/>
  <c r="EW1854"/>
  <c r="M1854"/>
  <c r="C1854"/>
  <c r="EM1854"/>
  <c r="W1854"/>
  <c r="BA1854"/>
  <c r="J1854"/>
  <c r="BK1854"/>
  <c r="D1854"/>
  <c r="BU1854"/>
  <c r="F1854"/>
  <c r="CE1854"/>
  <c r="CY1854"/>
  <c r="DI1854"/>
  <c r="H1854"/>
  <c r="T1854"/>
  <c r="AD1854"/>
  <c r="N1854"/>
  <c r="X1854"/>
  <c r="P1854"/>
  <c r="Z1854"/>
  <c r="R1854"/>
  <c r="AB1854"/>
  <c r="AL1854"/>
  <c r="AV1854"/>
  <c r="BF1854"/>
  <c r="BP1854"/>
  <c r="BZ1854"/>
  <c r="AN1854"/>
  <c r="AX1854"/>
  <c r="BH1854"/>
  <c r="BR1854"/>
  <c r="CB1854"/>
  <c r="AH1854"/>
  <c r="AR1854"/>
  <c r="AJ1854"/>
  <c r="AT1854"/>
  <c r="BD1854"/>
  <c r="BN1854"/>
  <c r="BX1854"/>
  <c r="BV1854"/>
  <c r="CH1854"/>
  <c r="CR1854"/>
  <c r="DB1854"/>
  <c r="DL1854"/>
  <c r="BL1854"/>
  <c r="CJ1854"/>
  <c r="CT1854"/>
  <c r="DD1854"/>
  <c r="DN1854"/>
  <c r="BB1854"/>
  <c r="CL1854"/>
  <c r="CV1854"/>
  <c r="DF1854"/>
  <c r="DP1854"/>
  <c r="CF1854"/>
  <c r="CP1854"/>
  <c r="CZ1854"/>
  <c r="DJ1854"/>
  <c r="DX1854"/>
  <c r="EH1854"/>
  <c r="ER1854"/>
  <c r="FB1854"/>
  <c r="FL1854"/>
  <c r="DZ1854"/>
  <c r="EJ1854"/>
  <c r="ET1854"/>
  <c r="FD1854"/>
  <c r="FN1854"/>
  <c r="DT1854"/>
  <c r="ED1854"/>
  <c r="EN1854"/>
  <c r="EX1854"/>
  <c r="FH1854"/>
  <c r="DV1854"/>
  <c r="EF1854"/>
  <c r="EP1854"/>
  <c r="EZ1854"/>
  <c r="FJ1854"/>
  <c r="CO1850"/>
  <c r="EC1850"/>
  <c r="AG1850"/>
  <c r="DS1850"/>
  <c r="AQ1850"/>
  <c r="FG1850"/>
  <c r="EW1850"/>
  <c r="M1850"/>
  <c r="C1850"/>
  <c r="EM1850"/>
  <c r="W1850"/>
  <c r="BA1850"/>
  <c r="J1850"/>
  <c r="BK1850"/>
  <c r="D1850"/>
  <c r="BU1850"/>
  <c r="F1850"/>
  <c r="CE1850"/>
  <c r="CY1850"/>
  <c r="DI1850"/>
  <c r="H1850"/>
  <c r="T1850"/>
  <c r="AD1850"/>
  <c r="N1850"/>
  <c r="X1850"/>
  <c r="P1850"/>
  <c r="Z1850"/>
  <c r="R1850"/>
  <c r="AB1850"/>
  <c r="AL1850"/>
  <c r="AV1850"/>
  <c r="BF1850"/>
  <c r="BP1850"/>
  <c r="BZ1850"/>
  <c r="AN1850"/>
  <c r="AX1850"/>
  <c r="BH1850"/>
  <c r="BR1850"/>
  <c r="CB1850"/>
  <c r="AH1850"/>
  <c r="AR1850"/>
  <c r="AJ1850"/>
  <c r="AT1850"/>
  <c r="BD1850"/>
  <c r="BN1850"/>
  <c r="BX1850"/>
  <c r="BV1850"/>
  <c r="CH1850"/>
  <c r="CR1850"/>
  <c r="DB1850"/>
  <c r="DL1850"/>
  <c r="DV1850"/>
  <c r="BL1850"/>
  <c r="CJ1850"/>
  <c r="CT1850"/>
  <c r="DD1850"/>
  <c r="DN1850"/>
  <c r="BB1850"/>
  <c r="CL1850"/>
  <c r="CV1850"/>
  <c r="DF1850"/>
  <c r="DP1850"/>
  <c r="CF1850"/>
  <c r="CP1850"/>
  <c r="CZ1850"/>
  <c r="DJ1850"/>
  <c r="DT1850"/>
  <c r="EH1850"/>
  <c r="ER1850"/>
  <c r="FB1850"/>
  <c r="FL1850"/>
  <c r="DX1850"/>
  <c r="EJ1850"/>
  <c r="ET1850"/>
  <c r="FD1850"/>
  <c r="FN1850"/>
  <c r="DZ1850"/>
  <c r="ED1850"/>
  <c r="EN1850"/>
  <c r="EX1850"/>
  <c r="FH1850"/>
  <c r="EF1850"/>
  <c r="EP1850"/>
  <c r="EZ1850"/>
  <c r="FJ1850"/>
  <c r="CO1846"/>
  <c r="EC1846"/>
  <c r="AG1846"/>
  <c r="DS1846"/>
  <c r="AQ1846"/>
  <c r="FG1846"/>
  <c r="EW1846"/>
  <c r="M1846"/>
  <c r="C1846"/>
  <c r="EM1846"/>
  <c r="W1846"/>
  <c r="BA1846"/>
  <c r="J1846"/>
  <c r="BK1846"/>
  <c r="D1846"/>
  <c r="BU1846"/>
  <c r="F1846"/>
  <c r="CE1846"/>
  <c r="CY1846"/>
  <c r="DI1846"/>
  <c r="H1846"/>
  <c r="T1846"/>
  <c r="AD1846"/>
  <c r="N1846"/>
  <c r="X1846"/>
  <c r="P1846"/>
  <c r="Z1846"/>
  <c r="AJ1846"/>
  <c r="R1846"/>
  <c r="AB1846"/>
  <c r="AL1846"/>
  <c r="AN1846"/>
  <c r="AV1846"/>
  <c r="BF1846"/>
  <c r="BP1846"/>
  <c r="BZ1846"/>
  <c r="AX1846"/>
  <c r="BH1846"/>
  <c r="BR1846"/>
  <c r="CB1846"/>
  <c r="AR1846"/>
  <c r="AH1846"/>
  <c r="AT1846"/>
  <c r="BD1846"/>
  <c r="BN1846"/>
  <c r="BX1846"/>
  <c r="BV1846"/>
  <c r="CH1846"/>
  <c r="CR1846"/>
  <c r="DB1846"/>
  <c r="DL1846"/>
  <c r="DV1846"/>
  <c r="BL1846"/>
  <c r="CJ1846"/>
  <c r="CT1846"/>
  <c r="DD1846"/>
  <c r="DN1846"/>
  <c r="BB1846"/>
  <c r="CL1846"/>
  <c r="CV1846"/>
  <c r="DF1846"/>
  <c r="DP1846"/>
  <c r="CF1846"/>
  <c r="CP1846"/>
  <c r="CZ1846"/>
  <c r="DJ1846"/>
  <c r="DT1846"/>
  <c r="EH1846"/>
  <c r="ER1846"/>
  <c r="FB1846"/>
  <c r="FL1846"/>
  <c r="DX1846"/>
  <c r="EJ1846"/>
  <c r="ET1846"/>
  <c r="FD1846"/>
  <c r="FN1846"/>
  <c r="DZ1846"/>
  <c r="ED1846"/>
  <c r="EN1846"/>
  <c r="EX1846"/>
  <c r="FH1846"/>
  <c r="EF1846"/>
  <c r="EP1846"/>
  <c r="EZ1846"/>
  <c r="FJ1846"/>
  <c r="CO1842"/>
  <c r="EC1842"/>
  <c r="AG1842"/>
  <c r="DS1842"/>
  <c r="AQ1842"/>
  <c r="FG1842"/>
  <c r="EW1842"/>
  <c r="M1842"/>
  <c r="C1842"/>
  <c r="EM1842"/>
  <c r="W1842"/>
  <c r="BA1842"/>
  <c r="J1842"/>
  <c r="BK1842"/>
  <c r="D1842"/>
  <c r="BU1842"/>
  <c r="F1842"/>
  <c r="CE1842"/>
  <c r="CY1842"/>
  <c r="DI1842"/>
  <c r="H1842"/>
  <c r="T1842"/>
  <c r="AD1842"/>
  <c r="N1842"/>
  <c r="X1842"/>
  <c r="P1842"/>
  <c r="Z1842"/>
  <c r="AJ1842"/>
  <c r="R1842"/>
  <c r="AB1842"/>
  <c r="AL1842"/>
  <c r="AN1842"/>
  <c r="AV1842"/>
  <c r="BF1842"/>
  <c r="BP1842"/>
  <c r="BZ1842"/>
  <c r="AX1842"/>
  <c r="BH1842"/>
  <c r="BR1842"/>
  <c r="CB1842"/>
  <c r="AR1842"/>
  <c r="AH1842"/>
  <c r="AT1842"/>
  <c r="BD1842"/>
  <c r="BN1842"/>
  <c r="BX1842"/>
  <c r="BV1842"/>
  <c r="CH1842"/>
  <c r="CR1842"/>
  <c r="DB1842"/>
  <c r="DL1842"/>
  <c r="DV1842"/>
  <c r="BL1842"/>
  <c r="CJ1842"/>
  <c r="CT1842"/>
  <c r="DD1842"/>
  <c r="DN1842"/>
  <c r="BB1842"/>
  <c r="CL1842"/>
  <c r="CV1842"/>
  <c r="DF1842"/>
  <c r="DP1842"/>
  <c r="CF1842"/>
  <c r="CP1842"/>
  <c r="CZ1842"/>
  <c r="DJ1842"/>
  <c r="DT1842"/>
  <c r="EH1842"/>
  <c r="ER1842"/>
  <c r="FB1842"/>
  <c r="FL1842"/>
  <c r="DX1842"/>
  <c r="EJ1842"/>
  <c r="ET1842"/>
  <c r="FD1842"/>
  <c r="FN1842"/>
  <c r="DZ1842"/>
  <c r="ED1842"/>
  <c r="EN1842"/>
  <c r="EX1842"/>
  <c r="FH1842"/>
  <c r="EF1842"/>
  <c r="EP1842"/>
  <c r="EZ1842"/>
  <c r="FJ1842"/>
  <c r="CO1838"/>
  <c r="EC1838"/>
  <c r="AG1838"/>
  <c r="DS1838"/>
  <c r="AQ1838"/>
  <c r="FG1838"/>
  <c r="EW1838"/>
  <c r="M1838"/>
  <c r="C1838"/>
  <c r="EM1838"/>
  <c r="W1838"/>
  <c r="BA1838"/>
  <c r="J1838"/>
  <c r="BK1838"/>
  <c r="D1838"/>
  <c r="BU1838"/>
  <c r="F1838"/>
  <c r="CE1838"/>
  <c r="CY1838"/>
  <c r="DI1838"/>
  <c r="H1838"/>
  <c r="T1838"/>
  <c r="AD1838"/>
  <c r="N1838"/>
  <c r="X1838"/>
  <c r="P1838"/>
  <c r="Z1838"/>
  <c r="AJ1838"/>
  <c r="R1838"/>
  <c r="AB1838"/>
  <c r="AL1838"/>
  <c r="AN1838"/>
  <c r="AV1838"/>
  <c r="BF1838"/>
  <c r="BP1838"/>
  <c r="BZ1838"/>
  <c r="AX1838"/>
  <c r="BH1838"/>
  <c r="BR1838"/>
  <c r="CB1838"/>
  <c r="CL1838"/>
  <c r="AR1838"/>
  <c r="AH1838"/>
  <c r="AT1838"/>
  <c r="BD1838"/>
  <c r="BN1838"/>
  <c r="BX1838"/>
  <c r="CH1838"/>
  <c r="BV1838"/>
  <c r="CR1838"/>
  <c r="DB1838"/>
  <c r="DL1838"/>
  <c r="DV1838"/>
  <c r="BL1838"/>
  <c r="CT1838"/>
  <c r="DD1838"/>
  <c r="DN1838"/>
  <c r="BB1838"/>
  <c r="CF1838"/>
  <c r="CV1838"/>
  <c r="DF1838"/>
  <c r="DP1838"/>
  <c r="CJ1838"/>
  <c r="CP1838"/>
  <c r="CZ1838"/>
  <c r="DJ1838"/>
  <c r="DT1838"/>
  <c r="EH1838"/>
  <c r="ER1838"/>
  <c r="FB1838"/>
  <c r="FL1838"/>
  <c r="DX1838"/>
  <c r="EJ1838"/>
  <c r="ET1838"/>
  <c r="FD1838"/>
  <c r="FN1838"/>
  <c r="DZ1838"/>
  <c r="ED1838"/>
  <c r="EN1838"/>
  <c r="EX1838"/>
  <c r="FH1838"/>
  <c r="EF1838"/>
  <c r="EP1838"/>
  <c r="EZ1838"/>
  <c r="FJ1838"/>
  <c r="CO1834"/>
  <c r="EC1834"/>
  <c r="AG1834"/>
  <c r="DS1834"/>
  <c r="AQ1834"/>
  <c r="FG1834"/>
  <c r="EW1834"/>
  <c r="M1834"/>
  <c r="C1834"/>
  <c r="EM1834"/>
  <c r="W1834"/>
  <c r="BA1834"/>
  <c r="J1834"/>
  <c r="BK1834"/>
  <c r="D1834"/>
  <c r="BU1834"/>
  <c r="F1834"/>
  <c r="CE1834"/>
  <c r="CY1834"/>
  <c r="DI1834"/>
  <c r="H1834"/>
  <c r="T1834"/>
  <c r="AD1834"/>
  <c r="N1834"/>
  <c r="X1834"/>
  <c r="P1834"/>
  <c r="Z1834"/>
  <c r="AJ1834"/>
  <c r="R1834"/>
  <c r="AB1834"/>
  <c r="AL1834"/>
  <c r="AN1834"/>
  <c r="AV1834"/>
  <c r="BF1834"/>
  <c r="BP1834"/>
  <c r="BZ1834"/>
  <c r="AX1834"/>
  <c r="BH1834"/>
  <c r="BR1834"/>
  <c r="CB1834"/>
  <c r="CL1834"/>
  <c r="AR1834"/>
  <c r="AH1834"/>
  <c r="AT1834"/>
  <c r="BD1834"/>
  <c r="BN1834"/>
  <c r="BX1834"/>
  <c r="CH1834"/>
  <c r="BV1834"/>
  <c r="CR1834"/>
  <c r="DB1834"/>
  <c r="DL1834"/>
  <c r="DV1834"/>
  <c r="BL1834"/>
  <c r="CT1834"/>
  <c r="DD1834"/>
  <c r="DN1834"/>
  <c r="BB1834"/>
  <c r="CF1834"/>
  <c r="CV1834"/>
  <c r="DF1834"/>
  <c r="DP1834"/>
  <c r="CJ1834"/>
  <c r="CP1834"/>
  <c r="CZ1834"/>
  <c r="DJ1834"/>
  <c r="DT1834"/>
  <c r="EH1834"/>
  <c r="ER1834"/>
  <c r="FB1834"/>
  <c r="FL1834"/>
  <c r="DX1834"/>
  <c r="EJ1834"/>
  <c r="ET1834"/>
  <c r="FD1834"/>
  <c r="FN1834"/>
  <c r="DZ1834"/>
  <c r="ED1834"/>
  <c r="EN1834"/>
  <c r="EX1834"/>
  <c r="FH1834"/>
  <c r="EF1834"/>
  <c r="EP1834"/>
  <c r="EZ1834"/>
  <c r="FJ1834"/>
  <c r="CO1830"/>
  <c r="EC1830"/>
  <c r="AG1830"/>
  <c r="DS1830"/>
  <c r="AQ1830"/>
  <c r="FG1830"/>
  <c r="EW1830"/>
  <c r="M1830"/>
  <c r="C1830"/>
  <c r="EM1830"/>
  <c r="W1830"/>
  <c r="BA1830"/>
  <c r="J1830"/>
  <c r="BK1830"/>
  <c r="D1830"/>
  <c r="BU1830"/>
  <c r="F1830"/>
  <c r="CE1830"/>
  <c r="CY1830"/>
  <c r="DI1830"/>
  <c r="H1830"/>
  <c r="T1830"/>
  <c r="AD1830"/>
  <c r="N1830"/>
  <c r="X1830"/>
  <c r="P1830"/>
  <c r="Z1830"/>
  <c r="AJ1830"/>
  <c r="R1830"/>
  <c r="AB1830"/>
  <c r="AL1830"/>
  <c r="AN1830"/>
  <c r="AV1830"/>
  <c r="BF1830"/>
  <c r="BP1830"/>
  <c r="BZ1830"/>
  <c r="AX1830"/>
  <c r="BH1830"/>
  <c r="BR1830"/>
  <c r="CB1830"/>
  <c r="CL1830"/>
  <c r="AR1830"/>
  <c r="AH1830"/>
  <c r="AT1830"/>
  <c r="BD1830"/>
  <c r="BN1830"/>
  <c r="BX1830"/>
  <c r="CH1830"/>
  <c r="BV1830"/>
  <c r="CR1830"/>
  <c r="DB1830"/>
  <c r="DL1830"/>
  <c r="DV1830"/>
  <c r="BL1830"/>
  <c r="CT1830"/>
  <c r="DD1830"/>
  <c r="DN1830"/>
  <c r="DX1830"/>
  <c r="BB1830"/>
  <c r="CF1830"/>
  <c r="CV1830"/>
  <c r="DF1830"/>
  <c r="DP1830"/>
  <c r="DZ1830"/>
  <c r="CJ1830"/>
  <c r="CP1830"/>
  <c r="CZ1830"/>
  <c r="DJ1830"/>
  <c r="DT1830"/>
  <c r="EH1830"/>
  <c r="ER1830"/>
  <c r="FB1830"/>
  <c r="FL1830"/>
  <c r="EJ1830"/>
  <c r="ET1830"/>
  <c r="FD1830"/>
  <c r="FN1830"/>
  <c r="ED1830"/>
  <c r="EN1830"/>
  <c r="EX1830"/>
  <c r="FH1830"/>
  <c r="EF1830"/>
  <c r="EP1830"/>
  <c r="EZ1830"/>
  <c r="FJ1830"/>
  <c r="CO1826"/>
  <c r="EC1826"/>
  <c r="AG1826"/>
  <c r="DS1826"/>
  <c r="AQ1826"/>
  <c r="FG1826"/>
  <c r="EW1826"/>
  <c r="M1826"/>
  <c r="C1826"/>
  <c r="EM1826"/>
  <c r="W1826"/>
  <c r="BA1826"/>
  <c r="J1826"/>
  <c r="BK1826"/>
  <c r="D1826"/>
  <c r="BU1826"/>
  <c r="F1826"/>
  <c r="CE1826"/>
  <c r="CY1826"/>
  <c r="DI1826"/>
  <c r="H1826"/>
  <c r="T1826"/>
  <c r="AD1826"/>
  <c r="N1826"/>
  <c r="X1826"/>
  <c r="P1826"/>
  <c r="Z1826"/>
  <c r="AJ1826"/>
  <c r="R1826"/>
  <c r="AB1826"/>
  <c r="AL1826"/>
  <c r="AN1826"/>
  <c r="AV1826"/>
  <c r="BF1826"/>
  <c r="BP1826"/>
  <c r="BZ1826"/>
  <c r="AX1826"/>
  <c r="BH1826"/>
  <c r="BR1826"/>
  <c r="CB1826"/>
  <c r="CL1826"/>
  <c r="AR1826"/>
  <c r="AH1826"/>
  <c r="AT1826"/>
  <c r="BD1826"/>
  <c r="BN1826"/>
  <c r="BX1826"/>
  <c r="CH1826"/>
  <c r="BV1826"/>
  <c r="CR1826"/>
  <c r="DB1826"/>
  <c r="DL1826"/>
  <c r="DV1826"/>
  <c r="BL1826"/>
  <c r="CT1826"/>
  <c r="DD1826"/>
  <c r="DN1826"/>
  <c r="DX1826"/>
  <c r="BB1826"/>
  <c r="CF1826"/>
  <c r="CV1826"/>
  <c r="DF1826"/>
  <c r="DP1826"/>
  <c r="DZ1826"/>
  <c r="CJ1826"/>
  <c r="CP1826"/>
  <c r="CZ1826"/>
  <c r="DJ1826"/>
  <c r="DT1826"/>
  <c r="EH1826"/>
  <c r="ER1826"/>
  <c r="FB1826"/>
  <c r="FL1826"/>
  <c r="EJ1826"/>
  <c r="ET1826"/>
  <c r="FD1826"/>
  <c r="FN1826"/>
  <c r="ED1826"/>
  <c r="EN1826"/>
  <c r="EX1826"/>
  <c r="FH1826"/>
  <c r="EF1826"/>
  <c r="EP1826"/>
  <c r="EZ1826"/>
  <c r="FJ1826"/>
  <c r="CO1822"/>
  <c r="EC1822"/>
  <c r="AG1822"/>
  <c r="DS1822"/>
  <c r="AQ1822"/>
  <c r="FG1822"/>
  <c r="EW1822"/>
  <c r="M1822"/>
  <c r="C1822"/>
  <c r="EM1822"/>
  <c r="W1822"/>
  <c r="BA1822"/>
  <c r="J1822"/>
  <c r="BK1822"/>
  <c r="D1822"/>
  <c r="BU1822"/>
  <c r="F1822"/>
  <c r="CE1822"/>
  <c r="CY1822"/>
  <c r="DI1822"/>
  <c r="H1822"/>
  <c r="T1822"/>
  <c r="AD1822"/>
  <c r="N1822"/>
  <c r="X1822"/>
  <c r="P1822"/>
  <c r="Z1822"/>
  <c r="AJ1822"/>
  <c r="R1822"/>
  <c r="AB1822"/>
  <c r="AL1822"/>
  <c r="AN1822"/>
  <c r="AV1822"/>
  <c r="BF1822"/>
  <c r="BP1822"/>
  <c r="BZ1822"/>
  <c r="AX1822"/>
  <c r="BH1822"/>
  <c r="BR1822"/>
  <c r="CB1822"/>
  <c r="CL1822"/>
  <c r="AR1822"/>
  <c r="AH1822"/>
  <c r="AT1822"/>
  <c r="BD1822"/>
  <c r="BN1822"/>
  <c r="BX1822"/>
  <c r="CH1822"/>
  <c r="BV1822"/>
  <c r="CR1822"/>
  <c r="DB1822"/>
  <c r="DL1822"/>
  <c r="DV1822"/>
  <c r="BL1822"/>
  <c r="CT1822"/>
  <c r="DD1822"/>
  <c r="DN1822"/>
  <c r="DX1822"/>
  <c r="BB1822"/>
  <c r="CF1822"/>
  <c r="CV1822"/>
  <c r="DF1822"/>
  <c r="DP1822"/>
  <c r="DZ1822"/>
  <c r="CJ1822"/>
  <c r="CP1822"/>
  <c r="CZ1822"/>
  <c r="DJ1822"/>
  <c r="DT1822"/>
  <c r="EH1822"/>
  <c r="ER1822"/>
  <c r="FB1822"/>
  <c r="FL1822"/>
  <c r="EJ1822"/>
  <c r="ET1822"/>
  <c r="FD1822"/>
  <c r="FN1822"/>
  <c r="ED1822"/>
  <c r="EN1822"/>
  <c r="EX1822"/>
  <c r="FH1822"/>
  <c r="EF1822"/>
  <c r="EP1822"/>
  <c r="EZ1822"/>
  <c r="FJ1822"/>
  <c r="CO1818"/>
  <c r="EC1818"/>
  <c r="AG1818"/>
  <c r="DS1818"/>
  <c r="AQ1818"/>
  <c r="FG1818"/>
  <c r="EW1818"/>
  <c r="M1818"/>
  <c r="C1818"/>
  <c r="EM1818"/>
  <c r="W1818"/>
  <c r="BA1818"/>
  <c r="J1818"/>
  <c r="BK1818"/>
  <c r="D1818"/>
  <c r="BU1818"/>
  <c r="F1818"/>
  <c r="CE1818"/>
  <c r="CY1818"/>
  <c r="DI1818"/>
  <c r="H1818"/>
  <c r="T1818"/>
  <c r="AD1818"/>
  <c r="N1818"/>
  <c r="X1818"/>
  <c r="P1818"/>
  <c r="Z1818"/>
  <c r="AJ1818"/>
  <c r="R1818"/>
  <c r="AB1818"/>
  <c r="AL1818"/>
  <c r="AN1818"/>
  <c r="AV1818"/>
  <c r="BF1818"/>
  <c r="BP1818"/>
  <c r="BZ1818"/>
  <c r="AX1818"/>
  <c r="BH1818"/>
  <c r="BR1818"/>
  <c r="CB1818"/>
  <c r="CL1818"/>
  <c r="AR1818"/>
  <c r="AH1818"/>
  <c r="AT1818"/>
  <c r="BD1818"/>
  <c r="BN1818"/>
  <c r="BX1818"/>
  <c r="CH1818"/>
  <c r="BV1818"/>
  <c r="CR1818"/>
  <c r="DB1818"/>
  <c r="DL1818"/>
  <c r="DV1818"/>
  <c r="BL1818"/>
  <c r="CT1818"/>
  <c r="DD1818"/>
  <c r="DN1818"/>
  <c r="DX1818"/>
  <c r="BB1818"/>
  <c r="CF1818"/>
  <c r="CV1818"/>
  <c r="DF1818"/>
  <c r="DP1818"/>
  <c r="DZ1818"/>
  <c r="CJ1818"/>
  <c r="CP1818"/>
  <c r="CZ1818"/>
  <c r="DJ1818"/>
  <c r="DT1818"/>
  <c r="EH1818"/>
  <c r="ER1818"/>
  <c r="FB1818"/>
  <c r="FL1818"/>
  <c r="EJ1818"/>
  <c r="ET1818"/>
  <c r="FD1818"/>
  <c r="FN1818"/>
  <c r="ED1818"/>
  <c r="EN1818"/>
  <c r="EX1818"/>
  <c r="FH1818"/>
  <c r="EF1818"/>
  <c r="EP1818"/>
  <c r="EZ1818"/>
  <c r="FJ1818"/>
  <c r="CO1814"/>
  <c r="EC1814"/>
  <c r="AG1814"/>
  <c r="DS1814"/>
  <c r="AQ1814"/>
  <c r="FG1814"/>
  <c r="EW1814"/>
  <c r="M1814"/>
  <c r="C1814"/>
  <c r="EM1814"/>
  <c r="W1814"/>
  <c r="BA1814"/>
  <c r="J1814"/>
  <c r="BK1814"/>
  <c r="D1814"/>
  <c r="BU1814"/>
  <c r="F1814"/>
  <c r="CE1814"/>
  <c r="CY1814"/>
  <c r="DI1814"/>
  <c r="H1814"/>
  <c r="T1814"/>
  <c r="AD1814"/>
  <c r="N1814"/>
  <c r="X1814"/>
  <c r="P1814"/>
  <c r="Z1814"/>
  <c r="AJ1814"/>
  <c r="R1814"/>
  <c r="AB1814"/>
  <c r="AL1814"/>
  <c r="AN1814"/>
  <c r="AV1814"/>
  <c r="BF1814"/>
  <c r="BP1814"/>
  <c r="BZ1814"/>
  <c r="AX1814"/>
  <c r="BH1814"/>
  <c r="BR1814"/>
  <c r="CB1814"/>
  <c r="CL1814"/>
  <c r="AR1814"/>
  <c r="AH1814"/>
  <c r="AT1814"/>
  <c r="BD1814"/>
  <c r="BN1814"/>
  <c r="BX1814"/>
  <c r="CH1814"/>
  <c r="BV1814"/>
  <c r="CR1814"/>
  <c r="DB1814"/>
  <c r="DL1814"/>
  <c r="DV1814"/>
  <c r="BL1814"/>
  <c r="CT1814"/>
  <c r="DD1814"/>
  <c r="DN1814"/>
  <c r="DX1814"/>
  <c r="BB1814"/>
  <c r="CF1814"/>
  <c r="CV1814"/>
  <c r="DF1814"/>
  <c r="DP1814"/>
  <c r="DZ1814"/>
  <c r="CJ1814"/>
  <c r="CP1814"/>
  <c r="CZ1814"/>
  <c r="DJ1814"/>
  <c r="DT1814"/>
  <c r="EH1814"/>
  <c r="ER1814"/>
  <c r="FB1814"/>
  <c r="FL1814"/>
  <c r="EJ1814"/>
  <c r="ET1814"/>
  <c r="FD1814"/>
  <c r="FN1814"/>
  <c r="ED1814"/>
  <c r="EN1814"/>
  <c r="EX1814"/>
  <c r="FH1814"/>
  <c r="EF1814"/>
  <c r="EP1814"/>
  <c r="EZ1814"/>
  <c r="FJ1814"/>
  <c r="CO1810"/>
  <c r="EC1810"/>
  <c r="AG1810"/>
  <c r="DS1810"/>
  <c r="AQ1810"/>
  <c r="FG1810"/>
  <c r="EW1810"/>
  <c r="M1810"/>
  <c r="C1810"/>
  <c r="EM1810"/>
  <c r="W1810"/>
  <c r="BA1810"/>
  <c r="J1810"/>
  <c r="BK1810"/>
  <c r="D1810"/>
  <c r="BU1810"/>
  <c r="F1810"/>
  <c r="CE1810"/>
  <c r="CY1810"/>
  <c r="DI1810"/>
  <c r="H1810"/>
  <c r="T1810"/>
  <c r="AD1810"/>
  <c r="N1810"/>
  <c r="X1810"/>
  <c r="P1810"/>
  <c r="Z1810"/>
  <c r="AJ1810"/>
  <c r="R1810"/>
  <c r="AB1810"/>
  <c r="AL1810"/>
  <c r="AN1810"/>
  <c r="AV1810"/>
  <c r="BF1810"/>
  <c r="BP1810"/>
  <c r="BZ1810"/>
  <c r="AX1810"/>
  <c r="BH1810"/>
  <c r="BR1810"/>
  <c r="CB1810"/>
  <c r="CL1810"/>
  <c r="AR1810"/>
  <c r="AH1810"/>
  <c r="AT1810"/>
  <c r="BD1810"/>
  <c r="BN1810"/>
  <c r="BX1810"/>
  <c r="CH1810"/>
  <c r="BV1810"/>
  <c r="CR1810"/>
  <c r="DB1810"/>
  <c r="DL1810"/>
  <c r="DV1810"/>
  <c r="BL1810"/>
  <c r="CT1810"/>
  <c r="DD1810"/>
  <c r="DN1810"/>
  <c r="DX1810"/>
  <c r="BB1810"/>
  <c r="CF1810"/>
  <c r="CV1810"/>
  <c r="DF1810"/>
  <c r="DP1810"/>
  <c r="DZ1810"/>
  <c r="CJ1810"/>
  <c r="CP1810"/>
  <c r="CZ1810"/>
  <c r="DJ1810"/>
  <c r="DT1810"/>
  <c r="EH1810"/>
  <c r="ER1810"/>
  <c r="FB1810"/>
  <c r="FL1810"/>
  <c r="EJ1810"/>
  <c r="ET1810"/>
  <c r="FD1810"/>
  <c r="FN1810"/>
  <c r="ED1810"/>
  <c r="EN1810"/>
  <c r="EX1810"/>
  <c r="FH1810"/>
  <c r="EF1810"/>
  <c r="EP1810"/>
  <c r="EZ1810"/>
  <c r="FJ1810"/>
  <c r="CO1806"/>
  <c r="EC1806"/>
  <c r="AG1806"/>
  <c r="DS1806"/>
  <c r="AQ1806"/>
  <c r="FG1806"/>
  <c r="EW1806"/>
  <c r="M1806"/>
  <c r="C1806"/>
  <c r="EM1806"/>
  <c r="W1806"/>
  <c r="J1806"/>
  <c r="D1806"/>
  <c r="BA1806"/>
  <c r="BU1806"/>
  <c r="F1806"/>
  <c r="BK1806"/>
  <c r="CE1806"/>
  <c r="CY1806"/>
  <c r="DI1806"/>
  <c r="H1806"/>
  <c r="T1806"/>
  <c r="AD1806"/>
  <c r="N1806"/>
  <c r="X1806"/>
  <c r="P1806"/>
  <c r="Z1806"/>
  <c r="AJ1806"/>
  <c r="R1806"/>
  <c r="AB1806"/>
  <c r="AL1806"/>
  <c r="AN1806"/>
  <c r="AV1806"/>
  <c r="BF1806"/>
  <c r="BP1806"/>
  <c r="BZ1806"/>
  <c r="AX1806"/>
  <c r="BH1806"/>
  <c r="BR1806"/>
  <c r="CB1806"/>
  <c r="CL1806"/>
  <c r="AR1806"/>
  <c r="AH1806"/>
  <c r="AT1806"/>
  <c r="BD1806"/>
  <c r="BN1806"/>
  <c r="BX1806"/>
  <c r="CH1806"/>
  <c r="BV1806"/>
  <c r="CR1806"/>
  <c r="DB1806"/>
  <c r="DL1806"/>
  <c r="DV1806"/>
  <c r="BL1806"/>
  <c r="CT1806"/>
  <c r="DD1806"/>
  <c r="DN1806"/>
  <c r="DX1806"/>
  <c r="BB1806"/>
  <c r="CF1806"/>
  <c r="CV1806"/>
  <c r="DF1806"/>
  <c r="DP1806"/>
  <c r="DZ1806"/>
  <c r="CJ1806"/>
  <c r="CP1806"/>
  <c r="CZ1806"/>
  <c r="DJ1806"/>
  <c r="DT1806"/>
  <c r="EH1806"/>
  <c r="ER1806"/>
  <c r="FB1806"/>
  <c r="FL1806"/>
  <c r="EJ1806"/>
  <c r="ET1806"/>
  <c r="FD1806"/>
  <c r="FN1806"/>
  <c r="ED1806"/>
  <c r="EN1806"/>
  <c r="EX1806"/>
  <c r="FH1806"/>
  <c r="EF1806"/>
  <c r="EP1806"/>
  <c r="EZ1806"/>
  <c r="FJ1806"/>
  <c r="CO1802"/>
  <c r="EC1802"/>
  <c r="AG1802"/>
  <c r="DS1802"/>
  <c r="AQ1802"/>
  <c r="FG1802"/>
  <c r="EW1802"/>
  <c r="M1802"/>
  <c r="C1802"/>
  <c r="EM1802"/>
  <c r="W1802"/>
  <c r="J1802"/>
  <c r="D1802"/>
  <c r="BA1802"/>
  <c r="BU1802"/>
  <c r="F1802"/>
  <c r="BK1802"/>
  <c r="CE1802"/>
  <c r="CY1802"/>
  <c r="DI1802"/>
  <c r="H1802"/>
  <c r="T1802"/>
  <c r="AD1802"/>
  <c r="N1802"/>
  <c r="X1802"/>
  <c r="P1802"/>
  <c r="Z1802"/>
  <c r="AJ1802"/>
  <c r="R1802"/>
  <c r="AB1802"/>
  <c r="AL1802"/>
  <c r="AN1802"/>
  <c r="AV1802"/>
  <c r="BF1802"/>
  <c r="BP1802"/>
  <c r="BZ1802"/>
  <c r="AX1802"/>
  <c r="BH1802"/>
  <c r="BR1802"/>
  <c r="CB1802"/>
  <c r="CL1802"/>
  <c r="AR1802"/>
  <c r="AH1802"/>
  <c r="AT1802"/>
  <c r="BD1802"/>
  <c r="BN1802"/>
  <c r="BX1802"/>
  <c r="CH1802"/>
  <c r="BV1802"/>
  <c r="CR1802"/>
  <c r="DB1802"/>
  <c r="DL1802"/>
  <c r="DV1802"/>
  <c r="BL1802"/>
  <c r="CT1802"/>
  <c r="DD1802"/>
  <c r="DN1802"/>
  <c r="DX1802"/>
  <c r="BB1802"/>
  <c r="CF1802"/>
  <c r="CV1802"/>
  <c r="DF1802"/>
  <c r="DP1802"/>
  <c r="DZ1802"/>
  <c r="CJ1802"/>
  <c r="CP1802"/>
  <c r="CZ1802"/>
  <c r="DJ1802"/>
  <c r="DT1802"/>
  <c r="EH1802"/>
  <c r="ER1802"/>
  <c r="FB1802"/>
  <c r="FL1802"/>
  <c r="EJ1802"/>
  <c r="ET1802"/>
  <c r="FD1802"/>
  <c r="FN1802"/>
  <c r="ED1802"/>
  <c r="EN1802"/>
  <c r="EX1802"/>
  <c r="FH1802"/>
  <c r="EF1802"/>
  <c r="EP1802"/>
  <c r="EZ1802"/>
  <c r="FJ1802"/>
  <c r="CO1798"/>
  <c r="EC1798"/>
  <c r="AG1798"/>
  <c r="DS1798"/>
  <c r="AQ1798"/>
  <c r="FG1798"/>
  <c r="EW1798"/>
  <c r="M1798"/>
  <c r="C1798"/>
  <c r="EM1798"/>
  <c r="W1798"/>
  <c r="J1798"/>
  <c r="D1798"/>
  <c r="BA1798"/>
  <c r="BU1798"/>
  <c r="F1798"/>
  <c r="BK1798"/>
  <c r="CE1798"/>
  <c r="CY1798"/>
  <c r="DI1798"/>
  <c r="H1798"/>
  <c r="T1798"/>
  <c r="AD1798"/>
  <c r="N1798"/>
  <c r="X1798"/>
  <c r="P1798"/>
  <c r="Z1798"/>
  <c r="AJ1798"/>
  <c r="R1798"/>
  <c r="AB1798"/>
  <c r="AL1798"/>
  <c r="AN1798"/>
  <c r="AV1798"/>
  <c r="BF1798"/>
  <c r="BP1798"/>
  <c r="BZ1798"/>
  <c r="AX1798"/>
  <c r="BH1798"/>
  <c r="BR1798"/>
  <c r="CB1798"/>
  <c r="CL1798"/>
  <c r="AR1798"/>
  <c r="AH1798"/>
  <c r="AT1798"/>
  <c r="BD1798"/>
  <c r="BN1798"/>
  <c r="BX1798"/>
  <c r="CH1798"/>
  <c r="BV1798"/>
  <c r="CR1798"/>
  <c r="DB1798"/>
  <c r="DL1798"/>
  <c r="DV1798"/>
  <c r="BL1798"/>
  <c r="CT1798"/>
  <c r="DD1798"/>
  <c r="DN1798"/>
  <c r="DX1798"/>
  <c r="BB1798"/>
  <c r="CF1798"/>
  <c r="CV1798"/>
  <c r="DF1798"/>
  <c r="DP1798"/>
  <c r="DZ1798"/>
  <c r="CJ1798"/>
  <c r="CP1798"/>
  <c r="CZ1798"/>
  <c r="DJ1798"/>
  <c r="DT1798"/>
  <c r="EH1798"/>
  <c r="ER1798"/>
  <c r="FB1798"/>
  <c r="FL1798"/>
  <c r="EJ1798"/>
  <c r="ET1798"/>
  <c r="FD1798"/>
  <c r="FN1798"/>
  <c r="ED1798"/>
  <c r="EN1798"/>
  <c r="EX1798"/>
  <c r="FH1798"/>
  <c r="EF1798"/>
  <c r="EP1798"/>
  <c r="EZ1798"/>
  <c r="FJ1798"/>
  <c r="CO1794"/>
  <c r="EC1794"/>
  <c r="AG1794"/>
  <c r="DS1794"/>
  <c r="AQ1794"/>
  <c r="FG1794"/>
  <c r="EW1794"/>
  <c r="M1794"/>
  <c r="C1794"/>
  <c r="EM1794"/>
  <c r="W1794"/>
  <c r="J1794"/>
  <c r="D1794"/>
  <c r="BA1794"/>
  <c r="BU1794"/>
  <c r="F1794"/>
  <c r="BK1794"/>
  <c r="CE1794"/>
  <c r="CY1794"/>
  <c r="DI1794"/>
  <c r="H1794"/>
  <c r="T1794"/>
  <c r="AD1794"/>
  <c r="N1794"/>
  <c r="X1794"/>
  <c r="P1794"/>
  <c r="Z1794"/>
  <c r="AJ1794"/>
  <c r="R1794"/>
  <c r="AB1794"/>
  <c r="AL1794"/>
  <c r="AN1794"/>
  <c r="AV1794"/>
  <c r="BF1794"/>
  <c r="BP1794"/>
  <c r="BZ1794"/>
  <c r="AX1794"/>
  <c r="BH1794"/>
  <c r="BR1794"/>
  <c r="CB1794"/>
  <c r="CL1794"/>
  <c r="AR1794"/>
  <c r="AH1794"/>
  <c r="AT1794"/>
  <c r="BD1794"/>
  <c r="BN1794"/>
  <c r="BX1794"/>
  <c r="CH1794"/>
  <c r="BV1794"/>
  <c r="CR1794"/>
  <c r="DB1794"/>
  <c r="DL1794"/>
  <c r="DV1794"/>
  <c r="BL1794"/>
  <c r="CT1794"/>
  <c r="DD1794"/>
  <c r="DN1794"/>
  <c r="DX1794"/>
  <c r="BB1794"/>
  <c r="CF1794"/>
  <c r="CV1794"/>
  <c r="DF1794"/>
  <c r="DP1794"/>
  <c r="DZ1794"/>
  <c r="CJ1794"/>
  <c r="CP1794"/>
  <c r="CZ1794"/>
  <c r="DJ1794"/>
  <c r="DT1794"/>
  <c r="EH1794"/>
  <c r="ER1794"/>
  <c r="FB1794"/>
  <c r="FL1794"/>
  <c r="EJ1794"/>
  <c r="ET1794"/>
  <c r="FD1794"/>
  <c r="FN1794"/>
  <c r="ED1794"/>
  <c r="EN1794"/>
  <c r="EX1794"/>
  <c r="FH1794"/>
  <c r="EF1794"/>
  <c r="EP1794"/>
  <c r="EZ1794"/>
  <c r="FJ1794"/>
  <c r="CO1790"/>
  <c r="EM1790"/>
  <c r="W1790"/>
  <c r="EC1790"/>
  <c r="AG1790"/>
  <c r="FG1790"/>
  <c r="DS1790"/>
  <c r="C1790"/>
  <c r="EW1790"/>
  <c r="M1790"/>
  <c r="AQ1790"/>
  <c r="DI1790"/>
  <c r="J1790"/>
  <c r="T1790"/>
  <c r="BA1790"/>
  <c r="CE1790"/>
  <c r="D1790"/>
  <c r="BK1790"/>
  <c r="F1790"/>
  <c r="BU1790"/>
  <c r="CY1790"/>
  <c r="H1790"/>
  <c r="AD1790"/>
  <c r="N1790"/>
  <c r="X1790"/>
  <c r="P1790"/>
  <c r="Z1790"/>
  <c r="AJ1790"/>
  <c r="R1790"/>
  <c r="AB1790"/>
  <c r="AL1790"/>
  <c r="AN1790"/>
  <c r="AV1790"/>
  <c r="BF1790"/>
  <c r="BP1790"/>
  <c r="BZ1790"/>
  <c r="AX1790"/>
  <c r="BH1790"/>
  <c r="BR1790"/>
  <c r="CB1790"/>
  <c r="CL1790"/>
  <c r="AR1790"/>
  <c r="AH1790"/>
  <c r="AT1790"/>
  <c r="BD1790"/>
  <c r="BN1790"/>
  <c r="BX1790"/>
  <c r="CH1790"/>
  <c r="BV1790"/>
  <c r="CR1790"/>
  <c r="DB1790"/>
  <c r="DL1790"/>
  <c r="DV1790"/>
  <c r="BL1790"/>
  <c r="CT1790"/>
  <c r="DD1790"/>
  <c r="DN1790"/>
  <c r="DX1790"/>
  <c r="BB1790"/>
  <c r="CF1790"/>
  <c r="CV1790"/>
  <c r="DF1790"/>
  <c r="DP1790"/>
  <c r="DZ1790"/>
  <c r="CJ1790"/>
  <c r="CP1790"/>
  <c r="CZ1790"/>
  <c r="DJ1790"/>
  <c r="DT1790"/>
  <c r="EH1790"/>
  <c r="ER1790"/>
  <c r="FB1790"/>
  <c r="FL1790"/>
  <c r="EJ1790"/>
  <c r="ET1790"/>
  <c r="FD1790"/>
  <c r="FN1790"/>
  <c r="ED1790"/>
  <c r="EN1790"/>
  <c r="EX1790"/>
  <c r="FH1790"/>
  <c r="EF1790"/>
  <c r="EP1790"/>
  <c r="EZ1790"/>
  <c r="FJ1790"/>
  <c r="CO1786"/>
  <c r="EM1786"/>
  <c r="W1786"/>
  <c r="EC1786"/>
  <c r="AG1786"/>
  <c r="FG1786"/>
  <c r="DS1786"/>
  <c r="C1786"/>
  <c r="EW1786"/>
  <c r="M1786"/>
  <c r="AQ1786"/>
  <c r="DI1786"/>
  <c r="J1786"/>
  <c r="T1786"/>
  <c r="BA1786"/>
  <c r="CE1786"/>
  <c r="D1786"/>
  <c r="BK1786"/>
  <c r="F1786"/>
  <c r="BU1786"/>
  <c r="CY1786"/>
  <c r="H1786"/>
  <c r="R1786"/>
  <c r="AD1786"/>
  <c r="X1786"/>
  <c r="N1786"/>
  <c r="Z1786"/>
  <c r="AJ1786"/>
  <c r="P1786"/>
  <c r="AB1786"/>
  <c r="AL1786"/>
  <c r="AN1786"/>
  <c r="AV1786"/>
  <c r="BF1786"/>
  <c r="BP1786"/>
  <c r="BZ1786"/>
  <c r="AX1786"/>
  <c r="BH1786"/>
  <c r="BR1786"/>
  <c r="CB1786"/>
  <c r="CL1786"/>
  <c r="AR1786"/>
  <c r="AH1786"/>
  <c r="AT1786"/>
  <c r="BD1786"/>
  <c r="BN1786"/>
  <c r="BX1786"/>
  <c r="CH1786"/>
  <c r="BV1786"/>
  <c r="CR1786"/>
  <c r="DB1786"/>
  <c r="DL1786"/>
  <c r="DV1786"/>
  <c r="BL1786"/>
  <c r="CT1786"/>
  <c r="DD1786"/>
  <c r="DN1786"/>
  <c r="DX1786"/>
  <c r="BB1786"/>
  <c r="CF1786"/>
  <c r="CV1786"/>
  <c r="DF1786"/>
  <c r="DP1786"/>
  <c r="DZ1786"/>
  <c r="CJ1786"/>
  <c r="CP1786"/>
  <c r="CZ1786"/>
  <c r="DJ1786"/>
  <c r="DT1786"/>
  <c r="EH1786"/>
  <c r="ER1786"/>
  <c r="FB1786"/>
  <c r="FL1786"/>
  <c r="EJ1786"/>
  <c r="ET1786"/>
  <c r="FD1786"/>
  <c r="FN1786"/>
  <c r="ED1786"/>
  <c r="EN1786"/>
  <c r="EX1786"/>
  <c r="FH1786"/>
  <c r="EF1786"/>
  <c r="EP1786"/>
  <c r="EZ1786"/>
  <c r="FJ1786"/>
  <c r="CO1782"/>
  <c r="EM1782"/>
  <c r="W1782"/>
  <c r="EC1782"/>
  <c r="AG1782"/>
  <c r="FG1782"/>
  <c r="DS1782"/>
  <c r="C1782"/>
  <c r="EW1782"/>
  <c r="M1782"/>
  <c r="AQ1782"/>
  <c r="DI1782"/>
  <c r="J1782"/>
  <c r="T1782"/>
  <c r="BA1782"/>
  <c r="CE1782"/>
  <c r="D1782"/>
  <c r="BK1782"/>
  <c r="F1782"/>
  <c r="BU1782"/>
  <c r="CY1782"/>
  <c r="H1782"/>
  <c r="R1782"/>
  <c r="AD1782"/>
  <c r="X1782"/>
  <c r="N1782"/>
  <c r="Z1782"/>
  <c r="AJ1782"/>
  <c r="P1782"/>
  <c r="AB1782"/>
  <c r="AL1782"/>
  <c r="AN1782"/>
  <c r="AV1782"/>
  <c r="BF1782"/>
  <c r="BP1782"/>
  <c r="BZ1782"/>
  <c r="AX1782"/>
  <c r="BH1782"/>
  <c r="BR1782"/>
  <c r="CB1782"/>
  <c r="CL1782"/>
  <c r="AR1782"/>
  <c r="AH1782"/>
  <c r="AT1782"/>
  <c r="BD1782"/>
  <c r="BN1782"/>
  <c r="BX1782"/>
  <c r="CH1782"/>
  <c r="BV1782"/>
  <c r="CR1782"/>
  <c r="DB1782"/>
  <c r="DL1782"/>
  <c r="DV1782"/>
  <c r="BL1782"/>
  <c r="CT1782"/>
  <c r="DD1782"/>
  <c r="DN1782"/>
  <c r="DX1782"/>
  <c r="BB1782"/>
  <c r="CF1782"/>
  <c r="CV1782"/>
  <c r="DF1782"/>
  <c r="DP1782"/>
  <c r="DZ1782"/>
  <c r="CJ1782"/>
  <c r="CP1782"/>
  <c r="CZ1782"/>
  <c r="DJ1782"/>
  <c r="DT1782"/>
  <c r="EH1782"/>
  <c r="ER1782"/>
  <c r="FB1782"/>
  <c r="FL1782"/>
  <c r="EJ1782"/>
  <c r="ET1782"/>
  <c r="FD1782"/>
  <c r="FN1782"/>
  <c r="ED1782"/>
  <c r="EN1782"/>
  <c r="EX1782"/>
  <c r="FH1782"/>
  <c r="EF1782"/>
  <c r="EP1782"/>
  <c r="EZ1782"/>
  <c r="FJ1782"/>
  <c r="CO1871"/>
  <c r="EW1871"/>
  <c r="M1871"/>
  <c r="FG1871"/>
  <c r="EM1871"/>
  <c r="W1871"/>
  <c r="C1871"/>
  <c r="EC1871"/>
  <c r="DS1871"/>
  <c r="BU1871"/>
  <c r="J1871"/>
  <c r="CE1871"/>
  <c r="D1871"/>
  <c r="AG1871"/>
  <c r="BA1871"/>
  <c r="CY1871"/>
  <c r="DI1871"/>
  <c r="F1871"/>
  <c r="AQ1871"/>
  <c r="BK1871"/>
  <c r="H1871"/>
  <c r="T1871"/>
  <c r="AD1871"/>
  <c r="N1871"/>
  <c r="X1871"/>
  <c r="P1871"/>
  <c r="Z1871"/>
  <c r="R1871"/>
  <c r="AB1871"/>
  <c r="AL1871"/>
  <c r="AV1871"/>
  <c r="BF1871"/>
  <c r="BP1871"/>
  <c r="AN1871"/>
  <c r="AX1871"/>
  <c r="BH1871"/>
  <c r="BR1871"/>
  <c r="CB1871"/>
  <c r="AH1871"/>
  <c r="AJ1871"/>
  <c r="AT1871"/>
  <c r="BD1871"/>
  <c r="BN1871"/>
  <c r="BX1871"/>
  <c r="BL1871"/>
  <c r="CH1871"/>
  <c r="CR1871"/>
  <c r="DB1871"/>
  <c r="DL1871"/>
  <c r="BB1871"/>
  <c r="CJ1871"/>
  <c r="CT1871"/>
  <c r="DD1871"/>
  <c r="DN1871"/>
  <c r="AR1871"/>
  <c r="BV1871"/>
  <c r="CL1871"/>
  <c r="CV1871"/>
  <c r="DF1871"/>
  <c r="DP1871"/>
  <c r="BZ1871"/>
  <c r="CF1871"/>
  <c r="CP1871"/>
  <c r="CZ1871"/>
  <c r="DJ1871"/>
  <c r="DX1871"/>
  <c r="EH1871"/>
  <c r="ER1871"/>
  <c r="FB1871"/>
  <c r="FL1871"/>
  <c r="DZ1871"/>
  <c r="EJ1871"/>
  <c r="ET1871"/>
  <c r="FD1871"/>
  <c r="FN1871"/>
  <c r="FH1871"/>
  <c r="DT1871"/>
  <c r="ED1871"/>
  <c r="EN1871"/>
  <c r="EX1871"/>
  <c r="DV1871"/>
  <c r="EF1871"/>
  <c r="EP1871"/>
  <c r="EZ1871"/>
  <c r="FJ1871"/>
  <c r="CO1867"/>
  <c r="EW1867"/>
  <c r="M1867"/>
  <c r="FG1867"/>
  <c r="EM1867"/>
  <c r="W1867"/>
  <c r="C1867"/>
  <c r="EC1867"/>
  <c r="DS1867"/>
  <c r="BU1867"/>
  <c r="J1867"/>
  <c r="CE1867"/>
  <c r="D1867"/>
  <c r="AG1867"/>
  <c r="BA1867"/>
  <c r="CY1867"/>
  <c r="DI1867"/>
  <c r="F1867"/>
  <c r="AQ1867"/>
  <c r="BK1867"/>
  <c r="H1867"/>
  <c r="T1867"/>
  <c r="AD1867"/>
  <c r="N1867"/>
  <c r="X1867"/>
  <c r="P1867"/>
  <c r="Z1867"/>
  <c r="R1867"/>
  <c r="AB1867"/>
  <c r="AL1867"/>
  <c r="AV1867"/>
  <c r="BF1867"/>
  <c r="BP1867"/>
  <c r="AN1867"/>
  <c r="AX1867"/>
  <c r="BH1867"/>
  <c r="BR1867"/>
  <c r="CB1867"/>
  <c r="AH1867"/>
  <c r="AJ1867"/>
  <c r="AT1867"/>
  <c r="BD1867"/>
  <c r="BN1867"/>
  <c r="BX1867"/>
  <c r="BL1867"/>
  <c r="CH1867"/>
  <c r="CR1867"/>
  <c r="DB1867"/>
  <c r="DL1867"/>
  <c r="BB1867"/>
  <c r="CJ1867"/>
  <c r="CT1867"/>
  <c r="DD1867"/>
  <c r="DN1867"/>
  <c r="AR1867"/>
  <c r="BV1867"/>
  <c r="CL1867"/>
  <c r="CV1867"/>
  <c r="DF1867"/>
  <c r="DP1867"/>
  <c r="BZ1867"/>
  <c r="CF1867"/>
  <c r="CP1867"/>
  <c r="CZ1867"/>
  <c r="DJ1867"/>
  <c r="DX1867"/>
  <c r="EH1867"/>
  <c r="ER1867"/>
  <c r="FB1867"/>
  <c r="FL1867"/>
  <c r="DZ1867"/>
  <c r="EJ1867"/>
  <c r="ET1867"/>
  <c r="FD1867"/>
  <c r="FN1867"/>
  <c r="DT1867"/>
  <c r="ED1867"/>
  <c r="EN1867"/>
  <c r="EX1867"/>
  <c r="FH1867"/>
  <c r="DV1867"/>
  <c r="EF1867"/>
  <c r="EP1867"/>
  <c r="EZ1867"/>
  <c r="FJ1867"/>
  <c r="CO1863"/>
  <c r="EW1863"/>
  <c r="M1863"/>
  <c r="FG1863"/>
  <c r="EM1863"/>
  <c r="W1863"/>
  <c r="C1863"/>
  <c r="EC1863"/>
  <c r="DS1863"/>
  <c r="BU1863"/>
  <c r="J1863"/>
  <c r="CE1863"/>
  <c r="D1863"/>
  <c r="AG1863"/>
  <c r="BA1863"/>
  <c r="CY1863"/>
  <c r="DI1863"/>
  <c r="F1863"/>
  <c r="AQ1863"/>
  <c r="BK1863"/>
  <c r="H1863"/>
  <c r="T1863"/>
  <c r="AD1863"/>
  <c r="N1863"/>
  <c r="X1863"/>
  <c r="P1863"/>
  <c r="Z1863"/>
  <c r="R1863"/>
  <c r="AB1863"/>
  <c r="AL1863"/>
  <c r="AV1863"/>
  <c r="BF1863"/>
  <c r="BP1863"/>
  <c r="AN1863"/>
  <c r="AX1863"/>
  <c r="BH1863"/>
  <c r="BR1863"/>
  <c r="CB1863"/>
  <c r="AH1863"/>
  <c r="AJ1863"/>
  <c r="AT1863"/>
  <c r="BD1863"/>
  <c r="BN1863"/>
  <c r="BX1863"/>
  <c r="BL1863"/>
  <c r="CH1863"/>
  <c r="CR1863"/>
  <c r="DB1863"/>
  <c r="DL1863"/>
  <c r="BB1863"/>
  <c r="CJ1863"/>
  <c r="CT1863"/>
  <c r="DD1863"/>
  <c r="DN1863"/>
  <c r="AR1863"/>
  <c r="BV1863"/>
  <c r="CL1863"/>
  <c r="CV1863"/>
  <c r="DF1863"/>
  <c r="DP1863"/>
  <c r="BZ1863"/>
  <c r="CF1863"/>
  <c r="CP1863"/>
  <c r="CZ1863"/>
  <c r="DJ1863"/>
  <c r="DX1863"/>
  <c r="EH1863"/>
  <c r="ER1863"/>
  <c r="FB1863"/>
  <c r="FL1863"/>
  <c r="DZ1863"/>
  <c r="EJ1863"/>
  <c r="ET1863"/>
  <c r="FD1863"/>
  <c r="FN1863"/>
  <c r="DT1863"/>
  <c r="ED1863"/>
  <c r="EN1863"/>
  <c r="EX1863"/>
  <c r="FH1863"/>
  <c r="DV1863"/>
  <c r="EF1863"/>
  <c r="EP1863"/>
  <c r="EZ1863"/>
  <c r="FJ1863"/>
  <c r="CO1859"/>
  <c r="EW1859"/>
  <c r="M1859"/>
  <c r="FG1859"/>
  <c r="EM1859"/>
  <c r="W1859"/>
  <c r="C1859"/>
  <c r="EC1859"/>
  <c r="DS1859"/>
  <c r="BU1859"/>
  <c r="J1859"/>
  <c r="CE1859"/>
  <c r="D1859"/>
  <c r="AG1859"/>
  <c r="BA1859"/>
  <c r="CY1859"/>
  <c r="DI1859"/>
  <c r="F1859"/>
  <c r="AQ1859"/>
  <c r="BK1859"/>
  <c r="H1859"/>
  <c r="T1859"/>
  <c r="AD1859"/>
  <c r="N1859"/>
  <c r="X1859"/>
  <c r="P1859"/>
  <c r="Z1859"/>
  <c r="R1859"/>
  <c r="AB1859"/>
  <c r="AL1859"/>
  <c r="AV1859"/>
  <c r="BF1859"/>
  <c r="BP1859"/>
  <c r="AN1859"/>
  <c r="AX1859"/>
  <c r="BH1859"/>
  <c r="BR1859"/>
  <c r="CB1859"/>
  <c r="AH1859"/>
  <c r="AR1859"/>
  <c r="AJ1859"/>
  <c r="AT1859"/>
  <c r="BD1859"/>
  <c r="BN1859"/>
  <c r="BX1859"/>
  <c r="BL1859"/>
  <c r="CH1859"/>
  <c r="CR1859"/>
  <c r="DB1859"/>
  <c r="DL1859"/>
  <c r="BB1859"/>
  <c r="CJ1859"/>
  <c r="CT1859"/>
  <c r="DD1859"/>
  <c r="DN1859"/>
  <c r="BV1859"/>
  <c r="CL1859"/>
  <c r="CV1859"/>
  <c r="DF1859"/>
  <c r="DP1859"/>
  <c r="BZ1859"/>
  <c r="CF1859"/>
  <c r="CP1859"/>
  <c r="CZ1859"/>
  <c r="DJ1859"/>
  <c r="DX1859"/>
  <c r="EH1859"/>
  <c r="ER1859"/>
  <c r="FB1859"/>
  <c r="FL1859"/>
  <c r="DZ1859"/>
  <c r="EJ1859"/>
  <c r="ET1859"/>
  <c r="FD1859"/>
  <c r="FN1859"/>
  <c r="DT1859"/>
  <c r="ED1859"/>
  <c r="EN1859"/>
  <c r="EX1859"/>
  <c r="FH1859"/>
  <c r="DV1859"/>
  <c r="EF1859"/>
  <c r="EP1859"/>
  <c r="EZ1859"/>
  <c r="FJ1859"/>
  <c r="CO1855"/>
  <c r="EW1855"/>
  <c r="M1855"/>
  <c r="FG1855"/>
  <c r="EM1855"/>
  <c r="W1855"/>
  <c r="C1855"/>
  <c r="EC1855"/>
  <c r="DS1855"/>
  <c r="BU1855"/>
  <c r="J1855"/>
  <c r="CE1855"/>
  <c r="D1855"/>
  <c r="AG1855"/>
  <c r="BA1855"/>
  <c r="CY1855"/>
  <c r="DI1855"/>
  <c r="F1855"/>
  <c r="AQ1855"/>
  <c r="BK1855"/>
  <c r="H1855"/>
  <c r="T1855"/>
  <c r="AD1855"/>
  <c r="N1855"/>
  <c r="X1855"/>
  <c r="P1855"/>
  <c r="Z1855"/>
  <c r="R1855"/>
  <c r="AB1855"/>
  <c r="AL1855"/>
  <c r="AV1855"/>
  <c r="BF1855"/>
  <c r="BP1855"/>
  <c r="AN1855"/>
  <c r="AX1855"/>
  <c r="BH1855"/>
  <c r="BR1855"/>
  <c r="CB1855"/>
  <c r="AH1855"/>
  <c r="AR1855"/>
  <c r="AJ1855"/>
  <c r="AT1855"/>
  <c r="BD1855"/>
  <c r="BN1855"/>
  <c r="BX1855"/>
  <c r="BL1855"/>
  <c r="CH1855"/>
  <c r="CR1855"/>
  <c r="DB1855"/>
  <c r="DL1855"/>
  <c r="BB1855"/>
  <c r="CJ1855"/>
  <c r="CT1855"/>
  <c r="DD1855"/>
  <c r="DN1855"/>
  <c r="BV1855"/>
  <c r="CL1855"/>
  <c r="CV1855"/>
  <c r="DF1855"/>
  <c r="DP1855"/>
  <c r="BZ1855"/>
  <c r="CF1855"/>
  <c r="CP1855"/>
  <c r="CZ1855"/>
  <c r="DJ1855"/>
  <c r="DX1855"/>
  <c r="EH1855"/>
  <c r="ER1855"/>
  <c r="FB1855"/>
  <c r="FL1855"/>
  <c r="DZ1855"/>
  <c r="EJ1855"/>
  <c r="ET1855"/>
  <c r="FD1855"/>
  <c r="FN1855"/>
  <c r="DT1855"/>
  <c r="ED1855"/>
  <c r="EN1855"/>
  <c r="EX1855"/>
  <c r="FH1855"/>
  <c r="DV1855"/>
  <c r="EF1855"/>
  <c r="EP1855"/>
  <c r="EZ1855"/>
  <c r="FJ1855"/>
  <c r="CO1851"/>
  <c r="EW1851"/>
  <c r="M1851"/>
  <c r="FG1851"/>
  <c r="EM1851"/>
  <c r="W1851"/>
  <c r="C1851"/>
  <c r="EC1851"/>
  <c r="DS1851"/>
  <c r="BU1851"/>
  <c r="J1851"/>
  <c r="CE1851"/>
  <c r="D1851"/>
  <c r="AG1851"/>
  <c r="BA1851"/>
  <c r="CY1851"/>
  <c r="DI1851"/>
  <c r="F1851"/>
  <c r="AQ1851"/>
  <c r="BK1851"/>
  <c r="H1851"/>
  <c r="T1851"/>
  <c r="AD1851"/>
  <c r="N1851"/>
  <c r="X1851"/>
  <c r="P1851"/>
  <c r="Z1851"/>
  <c r="R1851"/>
  <c r="AB1851"/>
  <c r="AL1851"/>
  <c r="AV1851"/>
  <c r="BF1851"/>
  <c r="BP1851"/>
  <c r="BZ1851"/>
  <c r="AN1851"/>
  <c r="AX1851"/>
  <c r="BH1851"/>
  <c r="BR1851"/>
  <c r="CB1851"/>
  <c r="AH1851"/>
  <c r="AR1851"/>
  <c r="AJ1851"/>
  <c r="AT1851"/>
  <c r="BD1851"/>
  <c r="BN1851"/>
  <c r="BX1851"/>
  <c r="BL1851"/>
  <c r="CH1851"/>
  <c r="CR1851"/>
  <c r="DB1851"/>
  <c r="DL1851"/>
  <c r="DV1851"/>
  <c r="BB1851"/>
  <c r="CJ1851"/>
  <c r="CT1851"/>
  <c r="DD1851"/>
  <c r="DN1851"/>
  <c r="CL1851"/>
  <c r="CV1851"/>
  <c r="DF1851"/>
  <c r="DP1851"/>
  <c r="BV1851"/>
  <c r="CF1851"/>
  <c r="CP1851"/>
  <c r="CZ1851"/>
  <c r="DJ1851"/>
  <c r="EH1851"/>
  <c r="ER1851"/>
  <c r="FB1851"/>
  <c r="FL1851"/>
  <c r="DT1851"/>
  <c r="EJ1851"/>
  <c r="ET1851"/>
  <c r="FD1851"/>
  <c r="FN1851"/>
  <c r="DX1851"/>
  <c r="ED1851"/>
  <c r="EN1851"/>
  <c r="EX1851"/>
  <c r="FH1851"/>
  <c r="DZ1851"/>
  <c r="EF1851"/>
  <c r="EP1851"/>
  <c r="EZ1851"/>
  <c r="FJ1851"/>
  <c r="CO1847"/>
  <c r="EW1847"/>
  <c r="M1847"/>
  <c r="FG1847"/>
  <c r="EM1847"/>
  <c r="W1847"/>
  <c r="C1847"/>
  <c r="EC1847"/>
  <c r="AG1847"/>
  <c r="DS1847"/>
  <c r="AQ1847"/>
  <c r="BU1847"/>
  <c r="J1847"/>
  <c r="CE1847"/>
  <c r="D1847"/>
  <c r="BA1847"/>
  <c r="CY1847"/>
  <c r="DI1847"/>
  <c r="F1847"/>
  <c r="BK1847"/>
  <c r="H1847"/>
  <c r="T1847"/>
  <c r="AD1847"/>
  <c r="N1847"/>
  <c r="X1847"/>
  <c r="P1847"/>
  <c r="Z1847"/>
  <c r="AJ1847"/>
  <c r="R1847"/>
  <c r="AB1847"/>
  <c r="AL1847"/>
  <c r="AV1847"/>
  <c r="BF1847"/>
  <c r="BP1847"/>
  <c r="BZ1847"/>
  <c r="AH1847"/>
  <c r="AX1847"/>
  <c r="BH1847"/>
  <c r="BR1847"/>
  <c r="CB1847"/>
  <c r="AN1847"/>
  <c r="AR1847"/>
  <c r="AT1847"/>
  <c r="BD1847"/>
  <c r="BN1847"/>
  <c r="BX1847"/>
  <c r="BL1847"/>
  <c r="CH1847"/>
  <c r="CR1847"/>
  <c r="DB1847"/>
  <c r="DL1847"/>
  <c r="DV1847"/>
  <c r="BB1847"/>
  <c r="CJ1847"/>
  <c r="CT1847"/>
  <c r="DD1847"/>
  <c r="DN1847"/>
  <c r="CL1847"/>
  <c r="CV1847"/>
  <c r="DF1847"/>
  <c r="DP1847"/>
  <c r="BV1847"/>
  <c r="CF1847"/>
  <c r="CP1847"/>
  <c r="CZ1847"/>
  <c r="DJ1847"/>
  <c r="EH1847"/>
  <c r="ER1847"/>
  <c r="FB1847"/>
  <c r="FL1847"/>
  <c r="DT1847"/>
  <c r="EJ1847"/>
  <c r="ET1847"/>
  <c r="FD1847"/>
  <c r="FN1847"/>
  <c r="DX1847"/>
  <c r="ED1847"/>
  <c r="EN1847"/>
  <c r="EX1847"/>
  <c r="FH1847"/>
  <c r="DZ1847"/>
  <c r="EF1847"/>
  <c r="EP1847"/>
  <c r="EZ1847"/>
  <c r="FJ1847"/>
  <c r="CO1843"/>
  <c r="EW1843"/>
  <c r="M1843"/>
  <c r="FG1843"/>
  <c r="EM1843"/>
  <c r="W1843"/>
  <c r="C1843"/>
  <c r="EC1843"/>
  <c r="AG1843"/>
  <c r="DS1843"/>
  <c r="AQ1843"/>
  <c r="BU1843"/>
  <c r="J1843"/>
  <c r="CE1843"/>
  <c r="D1843"/>
  <c r="BA1843"/>
  <c r="CY1843"/>
  <c r="DI1843"/>
  <c r="F1843"/>
  <c r="BK1843"/>
  <c r="H1843"/>
  <c r="T1843"/>
  <c r="AD1843"/>
  <c r="N1843"/>
  <c r="X1843"/>
  <c r="P1843"/>
  <c r="Z1843"/>
  <c r="AJ1843"/>
  <c r="R1843"/>
  <c r="AB1843"/>
  <c r="AL1843"/>
  <c r="AV1843"/>
  <c r="BF1843"/>
  <c r="BP1843"/>
  <c r="BZ1843"/>
  <c r="AH1843"/>
  <c r="AX1843"/>
  <c r="BH1843"/>
  <c r="BR1843"/>
  <c r="CB1843"/>
  <c r="AN1843"/>
  <c r="AR1843"/>
  <c r="AT1843"/>
  <c r="BD1843"/>
  <c r="BN1843"/>
  <c r="BX1843"/>
  <c r="BL1843"/>
  <c r="CH1843"/>
  <c r="CR1843"/>
  <c r="DB1843"/>
  <c r="DL1843"/>
  <c r="DV1843"/>
  <c r="BB1843"/>
  <c r="CJ1843"/>
  <c r="CT1843"/>
  <c r="DD1843"/>
  <c r="DN1843"/>
  <c r="CL1843"/>
  <c r="CV1843"/>
  <c r="DF1843"/>
  <c r="DP1843"/>
  <c r="BV1843"/>
  <c r="CF1843"/>
  <c r="CP1843"/>
  <c r="CZ1843"/>
  <c r="DJ1843"/>
  <c r="EH1843"/>
  <c r="ER1843"/>
  <c r="FB1843"/>
  <c r="FL1843"/>
  <c r="DT1843"/>
  <c r="EJ1843"/>
  <c r="ET1843"/>
  <c r="FD1843"/>
  <c r="FN1843"/>
  <c r="DX1843"/>
  <c r="ED1843"/>
  <c r="EN1843"/>
  <c r="EX1843"/>
  <c r="FH1843"/>
  <c r="DZ1843"/>
  <c r="EF1843"/>
  <c r="EP1843"/>
  <c r="EZ1843"/>
  <c r="FJ1843"/>
  <c r="CO1839"/>
  <c r="EW1839"/>
  <c r="M1839"/>
  <c r="FG1839"/>
  <c r="EM1839"/>
  <c r="W1839"/>
  <c r="C1839"/>
  <c r="EC1839"/>
  <c r="AG1839"/>
  <c r="DS1839"/>
  <c r="AQ1839"/>
  <c r="BU1839"/>
  <c r="J1839"/>
  <c r="CE1839"/>
  <c r="D1839"/>
  <c r="BA1839"/>
  <c r="CY1839"/>
  <c r="DI1839"/>
  <c r="F1839"/>
  <c r="BK1839"/>
  <c r="H1839"/>
  <c r="T1839"/>
  <c r="AD1839"/>
  <c r="N1839"/>
  <c r="X1839"/>
  <c r="P1839"/>
  <c r="Z1839"/>
  <c r="AJ1839"/>
  <c r="R1839"/>
  <c r="AB1839"/>
  <c r="AL1839"/>
  <c r="AV1839"/>
  <c r="BF1839"/>
  <c r="BP1839"/>
  <c r="BZ1839"/>
  <c r="AH1839"/>
  <c r="AX1839"/>
  <c r="BH1839"/>
  <c r="BR1839"/>
  <c r="CB1839"/>
  <c r="CL1839"/>
  <c r="AN1839"/>
  <c r="AR1839"/>
  <c r="AT1839"/>
  <c r="BD1839"/>
  <c r="BN1839"/>
  <c r="BX1839"/>
  <c r="CH1839"/>
  <c r="BL1839"/>
  <c r="CF1839"/>
  <c r="CR1839"/>
  <c r="DB1839"/>
  <c r="DL1839"/>
  <c r="DV1839"/>
  <c r="BB1839"/>
  <c r="CJ1839"/>
  <c r="CT1839"/>
  <c r="DD1839"/>
  <c r="DN1839"/>
  <c r="CV1839"/>
  <c r="DF1839"/>
  <c r="DP1839"/>
  <c r="BV1839"/>
  <c r="CP1839"/>
  <c r="CZ1839"/>
  <c r="DJ1839"/>
  <c r="EH1839"/>
  <c r="ER1839"/>
  <c r="FB1839"/>
  <c r="FL1839"/>
  <c r="DT1839"/>
  <c r="EJ1839"/>
  <c r="ET1839"/>
  <c r="FD1839"/>
  <c r="FN1839"/>
  <c r="DX1839"/>
  <c r="ED1839"/>
  <c r="EN1839"/>
  <c r="EX1839"/>
  <c r="FH1839"/>
  <c r="DZ1839"/>
  <c r="EF1839"/>
  <c r="EP1839"/>
  <c r="EZ1839"/>
  <c r="FJ1839"/>
  <c r="CO1835"/>
  <c r="EW1835"/>
  <c r="M1835"/>
  <c r="FG1835"/>
  <c r="EM1835"/>
  <c r="W1835"/>
  <c r="C1835"/>
  <c r="EC1835"/>
  <c r="AG1835"/>
  <c r="DS1835"/>
  <c r="AQ1835"/>
  <c r="BU1835"/>
  <c r="J1835"/>
  <c r="CE1835"/>
  <c r="D1835"/>
  <c r="BA1835"/>
  <c r="CY1835"/>
  <c r="DI1835"/>
  <c r="F1835"/>
  <c r="BK1835"/>
  <c r="H1835"/>
  <c r="T1835"/>
  <c r="AD1835"/>
  <c r="N1835"/>
  <c r="X1835"/>
  <c r="P1835"/>
  <c r="Z1835"/>
  <c r="AJ1835"/>
  <c r="R1835"/>
  <c r="AB1835"/>
  <c r="AL1835"/>
  <c r="AV1835"/>
  <c r="BF1835"/>
  <c r="BP1835"/>
  <c r="BZ1835"/>
  <c r="AH1835"/>
  <c r="AX1835"/>
  <c r="BH1835"/>
  <c r="BR1835"/>
  <c r="CB1835"/>
  <c r="CL1835"/>
  <c r="AN1835"/>
  <c r="AR1835"/>
  <c r="AT1835"/>
  <c r="BD1835"/>
  <c r="BN1835"/>
  <c r="BX1835"/>
  <c r="CH1835"/>
  <c r="BL1835"/>
  <c r="CF1835"/>
  <c r="CR1835"/>
  <c r="DB1835"/>
  <c r="DL1835"/>
  <c r="DV1835"/>
  <c r="BB1835"/>
  <c r="CJ1835"/>
  <c r="CT1835"/>
  <c r="DD1835"/>
  <c r="DN1835"/>
  <c r="CV1835"/>
  <c r="DF1835"/>
  <c r="DP1835"/>
  <c r="BV1835"/>
  <c r="CP1835"/>
  <c r="CZ1835"/>
  <c r="DJ1835"/>
  <c r="EH1835"/>
  <c r="ER1835"/>
  <c r="FB1835"/>
  <c r="FL1835"/>
  <c r="DT1835"/>
  <c r="EJ1835"/>
  <c r="ET1835"/>
  <c r="FD1835"/>
  <c r="FN1835"/>
  <c r="DX1835"/>
  <c r="ED1835"/>
  <c r="EN1835"/>
  <c r="EX1835"/>
  <c r="FH1835"/>
  <c r="DZ1835"/>
  <c r="EF1835"/>
  <c r="EP1835"/>
  <c r="EZ1835"/>
  <c r="FJ1835"/>
  <c r="CO1831"/>
  <c r="EW1831"/>
  <c r="M1831"/>
  <c r="FG1831"/>
  <c r="EM1831"/>
  <c r="W1831"/>
  <c r="C1831"/>
  <c r="EC1831"/>
  <c r="AG1831"/>
  <c r="DS1831"/>
  <c r="AQ1831"/>
  <c r="BU1831"/>
  <c r="J1831"/>
  <c r="CE1831"/>
  <c r="D1831"/>
  <c r="BA1831"/>
  <c r="CY1831"/>
  <c r="DI1831"/>
  <c r="F1831"/>
  <c r="BK1831"/>
  <c r="H1831"/>
  <c r="T1831"/>
  <c r="AD1831"/>
  <c r="N1831"/>
  <c r="X1831"/>
  <c r="P1831"/>
  <c r="Z1831"/>
  <c r="AJ1831"/>
  <c r="R1831"/>
  <c r="AB1831"/>
  <c r="AL1831"/>
  <c r="AV1831"/>
  <c r="BF1831"/>
  <c r="BP1831"/>
  <c r="BZ1831"/>
  <c r="AH1831"/>
  <c r="AX1831"/>
  <c r="BH1831"/>
  <c r="BR1831"/>
  <c r="CB1831"/>
  <c r="CL1831"/>
  <c r="AN1831"/>
  <c r="AR1831"/>
  <c r="AT1831"/>
  <c r="BD1831"/>
  <c r="BN1831"/>
  <c r="BX1831"/>
  <c r="CH1831"/>
  <c r="BL1831"/>
  <c r="CF1831"/>
  <c r="CR1831"/>
  <c r="DB1831"/>
  <c r="DL1831"/>
  <c r="DV1831"/>
  <c r="BB1831"/>
  <c r="CJ1831"/>
  <c r="CT1831"/>
  <c r="DD1831"/>
  <c r="DN1831"/>
  <c r="CV1831"/>
  <c r="DF1831"/>
  <c r="DP1831"/>
  <c r="BV1831"/>
  <c r="CP1831"/>
  <c r="CZ1831"/>
  <c r="DJ1831"/>
  <c r="EH1831"/>
  <c r="ER1831"/>
  <c r="FB1831"/>
  <c r="FL1831"/>
  <c r="DT1831"/>
  <c r="EJ1831"/>
  <c r="ET1831"/>
  <c r="FD1831"/>
  <c r="FN1831"/>
  <c r="DX1831"/>
  <c r="ED1831"/>
  <c r="EN1831"/>
  <c r="EX1831"/>
  <c r="FH1831"/>
  <c r="DZ1831"/>
  <c r="EF1831"/>
  <c r="EP1831"/>
  <c r="EZ1831"/>
  <c r="FJ1831"/>
  <c r="CO1827"/>
  <c r="EW1827"/>
  <c r="M1827"/>
  <c r="FG1827"/>
  <c r="EM1827"/>
  <c r="W1827"/>
  <c r="C1827"/>
  <c r="EC1827"/>
  <c r="AG1827"/>
  <c r="DS1827"/>
  <c r="AQ1827"/>
  <c r="BU1827"/>
  <c r="J1827"/>
  <c r="CE1827"/>
  <c r="D1827"/>
  <c r="BA1827"/>
  <c r="CY1827"/>
  <c r="DI1827"/>
  <c r="F1827"/>
  <c r="BK1827"/>
  <c r="H1827"/>
  <c r="T1827"/>
  <c r="AD1827"/>
  <c r="N1827"/>
  <c r="X1827"/>
  <c r="P1827"/>
  <c r="Z1827"/>
  <c r="AJ1827"/>
  <c r="R1827"/>
  <c r="AB1827"/>
  <c r="AL1827"/>
  <c r="AV1827"/>
  <c r="BF1827"/>
  <c r="BP1827"/>
  <c r="BZ1827"/>
  <c r="AH1827"/>
  <c r="AX1827"/>
  <c r="BH1827"/>
  <c r="BR1827"/>
  <c r="CB1827"/>
  <c r="CL1827"/>
  <c r="AN1827"/>
  <c r="AR1827"/>
  <c r="AT1827"/>
  <c r="BD1827"/>
  <c r="BN1827"/>
  <c r="BX1827"/>
  <c r="CH1827"/>
  <c r="BL1827"/>
  <c r="CF1827"/>
  <c r="CR1827"/>
  <c r="DB1827"/>
  <c r="DL1827"/>
  <c r="DV1827"/>
  <c r="BB1827"/>
  <c r="CJ1827"/>
  <c r="CT1827"/>
  <c r="DD1827"/>
  <c r="DN1827"/>
  <c r="DX1827"/>
  <c r="CV1827"/>
  <c r="DF1827"/>
  <c r="DP1827"/>
  <c r="DZ1827"/>
  <c r="BV1827"/>
  <c r="CP1827"/>
  <c r="CZ1827"/>
  <c r="DJ1827"/>
  <c r="EH1827"/>
  <c r="ER1827"/>
  <c r="FB1827"/>
  <c r="FL1827"/>
  <c r="EJ1827"/>
  <c r="ET1827"/>
  <c r="FD1827"/>
  <c r="FN1827"/>
  <c r="ED1827"/>
  <c r="EN1827"/>
  <c r="EX1827"/>
  <c r="FH1827"/>
  <c r="DT1827"/>
  <c r="EF1827"/>
  <c r="EP1827"/>
  <c r="EZ1827"/>
  <c r="FJ1827"/>
  <c r="CO1823"/>
  <c r="EW1823"/>
  <c r="M1823"/>
  <c r="FG1823"/>
  <c r="EM1823"/>
  <c r="W1823"/>
  <c r="C1823"/>
  <c r="EC1823"/>
  <c r="AG1823"/>
  <c r="DS1823"/>
  <c r="AQ1823"/>
  <c r="BU1823"/>
  <c r="J1823"/>
  <c r="CE1823"/>
  <c r="D1823"/>
  <c r="BA1823"/>
  <c r="CY1823"/>
  <c r="DI1823"/>
  <c r="F1823"/>
  <c r="BK1823"/>
  <c r="H1823"/>
  <c r="T1823"/>
  <c r="AD1823"/>
  <c r="N1823"/>
  <c r="X1823"/>
  <c r="P1823"/>
  <c r="Z1823"/>
  <c r="AJ1823"/>
  <c r="R1823"/>
  <c r="AB1823"/>
  <c r="AL1823"/>
  <c r="AV1823"/>
  <c r="BF1823"/>
  <c r="BP1823"/>
  <c r="BZ1823"/>
  <c r="AH1823"/>
  <c r="AX1823"/>
  <c r="BH1823"/>
  <c r="BR1823"/>
  <c r="CB1823"/>
  <c r="CL1823"/>
  <c r="AN1823"/>
  <c r="AR1823"/>
  <c r="AT1823"/>
  <c r="BD1823"/>
  <c r="BN1823"/>
  <c r="BX1823"/>
  <c r="CH1823"/>
  <c r="BL1823"/>
  <c r="CF1823"/>
  <c r="CR1823"/>
  <c r="DB1823"/>
  <c r="DL1823"/>
  <c r="DV1823"/>
  <c r="BB1823"/>
  <c r="CJ1823"/>
  <c r="CT1823"/>
  <c r="DD1823"/>
  <c r="DN1823"/>
  <c r="DX1823"/>
  <c r="CV1823"/>
  <c r="DF1823"/>
  <c r="DP1823"/>
  <c r="DZ1823"/>
  <c r="BV1823"/>
  <c r="CP1823"/>
  <c r="CZ1823"/>
  <c r="DJ1823"/>
  <c r="EH1823"/>
  <c r="ER1823"/>
  <c r="FB1823"/>
  <c r="FL1823"/>
  <c r="EJ1823"/>
  <c r="ET1823"/>
  <c r="FD1823"/>
  <c r="FN1823"/>
  <c r="ED1823"/>
  <c r="EN1823"/>
  <c r="EX1823"/>
  <c r="FH1823"/>
  <c r="DT1823"/>
  <c r="EF1823"/>
  <c r="EP1823"/>
  <c r="EZ1823"/>
  <c r="FJ1823"/>
  <c r="CO1819"/>
  <c r="EW1819"/>
  <c r="M1819"/>
  <c r="FG1819"/>
  <c r="EM1819"/>
  <c r="W1819"/>
  <c r="C1819"/>
  <c r="EC1819"/>
  <c r="AG1819"/>
  <c r="DS1819"/>
  <c r="AQ1819"/>
  <c r="BU1819"/>
  <c r="J1819"/>
  <c r="CE1819"/>
  <c r="D1819"/>
  <c r="BA1819"/>
  <c r="CY1819"/>
  <c r="DI1819"/>
  <c r="F1819"/>
  <c r="BK1819"/>
  <c r="H1819"/>
  <c r="T1819"/>
  <c r="AD1819"/>
  <c r="N1819"/>
  <c r="X1819"/>
  <c r="P1819"/>
  <c r="Z1819"/>
  <c r="AJ1819"/>
  <c r="R1819"/>
  <c r="AB1819"/>
  <c r="AL1819"/>
  <c r="AV1819"/>
  <c r="BF1819"/>
  <c r="BP1819"/>
  <c r="BZ1819"/>
  <c r="AH1819"/>
  <c r="AX1819"/>
  <c r="BH1819"/>
  <c r="BR1819"/>
  <c r="CB1819"/>
  <c r="CL1819"/>
  <c r="AN1819"/>
  <c r="AR1819"/>
  <c r="AT1819"/>
  <c r="BD1819"/>
  <c r="BN1819"/>
  <c r="BX1819"/>
  <c r="CH1819"/>
  <c r="BL1819"/>
  <c r="CF1819"/>
  <c r="CR1819"/>
  <c r="DB1819"/>
  <c r="DL1819"/>
  <c r="DV1819"/>
  <c r="BB1819"/>
  <c r="CJ1819"/>
  <c r="CT1819"/>
  <c r="DD1819"/>
  <c r="DN1819"/>
  <c r="DX1819"/>
  <c r="CV1819"/>
  <c r="DF1819"/>
  <c r="DP1819"/>
  <c r="DZ1819"/>
  <c r="BV1819"/>
  <c r="CP1819"/>
  <c r="CZ1819"/>
  <c r="DJ1819"/>
  <c r="EH1819"/>
  <c r="ER1819"/>
  <c r="FB1819"/>
  <c r="FL1819"/>
  <c r="EJ1819"/>
  <c r="ET1819"/>
  <c r="FD1819"/>
  <c r="FN1819"/>
  <c r="ED1819"/>
  <c r="EN1819"/>
  <c r="EX1819"/>
  <c r="FH1819"/>
  <c r="DT1819"/>
  <c r="EF1819"/>
  <c r="EP1819"/>
  <c r="EZ1819"/>
  <c r="FJ1819"/>
  <c r="CO1815"/>
  <c r="EW1815"/>
  <c r="M1815"/>
  <c r="FG1815"/>
  <c r="EM1815"/>
  <c r="W1815"/>
  <c r="C1815"/>
  <c r="EC1815"/>
  <c r="AG1815"/>
  <c r="DS1815"/>
  <c r="AQ1815"/>
  <c r="BU1815"/>
  <c r="J1815"/>
  <c r="CE1815"/>
  <c r="D1815"/>
  <c r="BA1815"/>
  <c r="CY1815"/>
  <c r="DI1815"/>
  <c r="F1815"/>
  <c r="BK1815"/>
  <c r="H1815"/>
  <c r="T1815"/>
  <c r="AD1815"/>
  <c r="N1815"/>
  <c r="X1815"/>
  <c r="P1815"/>
  <c r="Z1815"/>
  <c r="AJ1815"/>
  <c r="R1815"/>
  <c r="AB1815"/>
  <c r="AL1815"/>
  <c r="AV1815"/>
  <c r="BF1815"/>
  <c r="BP1815"/>
  <c r="BZ1815"/>
  <c r="AH1815"/>
  <c r="AX1815"/>
  <c r="BH1815"/>
  <c r="BR1815"/>
  <c r="CB1815"/>
  <c r="CL1815"/>
  <c r="AN1815"/>
  <c r="AR1815"/>
  <c r="AT1815"/>
  <c r="BD1815"/>
  <c r="BN1815"/>
  <c r="BX1815"/>
  <c r="CH1815"/>
  <c r="BL1815"/>
  <c r="CF1815"/>
  <c r="CR1815"/>
  <c r="DB1815"/>
  <c r="DL1815"/>
  <c r="DV1815"/>
  <c r="BB1815"/>
  <c r="CJ1815"/>
  <c r="CT1815"/>
  <c r="DD1815"/>
  <c r="DN1815"/>
  <c r="DX1815"/>
  <c r="CV1815"/>
  <c r="DF1815"/>
  <c r="DP1815"/>
  <c r="DZ1815"/>
  <c r="BV1815"/>
  <c r="CP1815"/>
  <c r="CZ1815"/>
  <c r="DJ1815"/>
  <c r="EH1815"/>
  <c r="ER1815"/>
  <c r="FB1815"/>
  <c r="FL1815"/>
  <c r="EJ1815"/>
  <c r="ET1815"/>
  <c r="FD1815"/>
  <c r="FN1815"/>
  <c r="ED1815"/>
  <c r="EN1815"/>
  <c r="EX1815"/>
  <c r="FH1815"/>
  <c r="DT1815"/>
  <c r="EF1815"/>
  <c r="EP1815"/>
  <c r="EZ1815"/>
  <c r="FJ1815"/>
  <c r="CO1811"/>
  <c r="EW1811"/>
  <c r="M1811"/>
  <c r="FG1811"/>
  <c r="EM1811"/>
  <c r="W1811"/>
  <c r="C1811"/>
  <c r="EC1811"/>
  <c r="AG1811"/>
  <c r="DS1811"/>
  <c r="AQ1811"/>
  <c r="BU1811"/>
  <c r="J1811"/>
  <c r="CE1811"/>
  <c r="D1811"/>
  <c r="BA1811"/>
  <c r="CY1811"/>
  <c r="DI1811"/>
  <c r="F1811"/>
  <c r="BK1811"/>
  <c r="H1811"/>
  <c r="T1811"/>
  <c r="AD1811"/>
  <c r="N1811"/>
  <c r="X1811"/>
  <c r="P1811"/>
  <c r="Z1811"/>
  <c r="AJ1811"/>
  <c r="R1811"/>
  <c r="AB1811"/>
  <c r="AL1811"/>
  <c r="AV1811"/>
  <c r="BF1811"/>
  <c r="BP1811"/>
  <c r="BZ1811"/>
  <c r="AH1811"/>
  <c r="AX1811"/>
  <c r="BH1811"/>
  <c r="BR1811"/>
  <c r="CB1811"/>
  <c r="CL1811"/>
  <c r="AN1811"/>
  <c r="AR1811"/>
  <c r="AT1811"/>
  <c r="BD1811"/>
  <c r="BN1811"/>
  <c r="BX1811"/>
  <c r="CH1811"/>
  <c r="BL1811"/>
  <c r="CF1811"/>
  <c r="CR1811"/>
  <c r="DB1811"/>
  <c r="DL1811"/>
  <c r="DV1811"/>
  <c r="BB1811"/>
  <c r="CJ1811"/>
  <c r="CT1811"/>
  <c r="DD1811"/>
  <c r="DN1811"/>
  <c r="DX1811"/>
  <c r="CV1811"/>
  <c r="DF1811"/>
  <c r="DP1811"/>
  <c r="DZ1811"/>
  <c r="BV1811"/>
  <c r="CP1811"/>
  <c r="CZ1811"/>
  <c r="DJ1811"/>
  <c r="DT1811"/>
  <c r="EH1811"/>
  <c r="ER1811"/>
  <c r="FB1811"/>
  <c r="FL1811"/>
  <c r="EJ1811"/>
  <c r="ET1811"/>
  <c r="FD1811"/>
  <c r="FN1811"/>
  <c r="ED1811"/>
  <c r="EN1811"/>
  <c r="EX1811"/>
  <c r="FH1811"/>
  <c r="EF1811"/>
  <c r="EP1811"/>
  <c r="EZ1811"/>
  <c r="FJ1811"/>
  <c r="CO1807"/>
  <c r="EW1807"/>
  <c r="M1807"/>
  <c r="BA1807"/>
  <c r="FG1807"/>
  <c r="EM1807"/>
  <c r="W1807"/>
  <c r="BK1807"/>
  <c r="C1807"/>
  <c r="EC1807"/>
  <c r="AG1807"/>
  <c r="DS1807"/>
  <c r="AQ1807"/>
  <c r="BU1807"/>
  <c r="J1807"/>
  <c r="CE1807"/>
  <c r="D1807"/>
  <c r="CY1807"/>
  <c r="DI1807"/>
  <c r="F1807"/>
  <c r="H1807"/>
  <c r="T1807"/>
  <c r="AD1807"/>
  <c r="N1807"/>
  <c r="X1807"/>
  <c r="P1807"/>
  <c r="Z1807"/>
  <c r="AJ1807"/>
  <c r="R1807"/>
  <c r="AB1807"/>
  <c r="AL1807"/>
  <c r="AV1807"/>
  <c r="BF1807"/>
  <c r="BP1807"/>
  <c r="BZ1807"/>
  <c r="AH1807"/>
  <c r="AX1807"/>
  <c r="BH1807"/>
  <c r="BR1807"/>
  <c r="CB1807"/>
  <c r="CL1807"/>
  <c r="AN1807"/>
  <c r="AR1807"/>
  <c r="AT1807"/>
  <c r="BD1807"/>
  <c r="BN1807"/>
  <c r="BX1807"/>
  <c r="CH1807"/>
  <c r="BL1807"/>
  <c r="CF1807"/>
  <c r="CR1807"/>
  <c r="DB1807"/>
  <c r="DL1807"/>
  <c r="DV1807"/>
  <c r="BB1807"/>
  <c r="CJ1807"/>
  <c r="CT1807"/>
  <c r="DD1807"/>
  <c r="DN1807"/>
  <c r="DX1807"/>
  <c r="CV1807"/>
  <c r="DF1807"/>
  <c r="DP1807"/>
  <c r="DZ1807"/>
  <c r="BV1807"/>
  <c r="CP1807"/>
  <c r="CZ1807"/>
  <c r="DJ1807"/>
  <c r="DT1807"/>
  <c r="EH1807"/>
  <c r="ER1807"/>
  <c r="FB1807"/>
  <c r="FL1807"/>
  <c r="EJ1807"/>
  <c r="ET1807"/>
  <c r="FD1807"/>
  <c r="FN1807"/>
  <c r="ED1807"/>
  <c r="EN1807"/>
  <c r="EX1807"/>
  <c r="FH1807"/>
  <c r="EF1807"/>
  <c r="EP1807"/>
  <c r="EZ1807"/>
  <c r="FJ1807"/>
  <c r="CO1803"/>
  <c r="EW1803"/>
  <c r="M1803"/>
  <c r="BA1803"/>
  <c r="FG1803"/>
  <c r="EM1803"/>
  <c r="W1803"/>
  <c r="BK1803"/>
  <c r="C1803"/>
  <c r="EC1803"/>
  <c r="AG1803"/>
  <c r="DS1803"/>
  <c r="AQ1803"/>
  <c r="BU1803"/>
  <c r="J1803"/>
  <c r="CE1803"/>
  <c r="D1803"/>
  <c r="CY1803"/>
  <c r="DI1803"/>
  <c r="F1803"/>
  <c r="H1803"/>
  <c r="T1803"/>
  <c r="AD1803"/>
  <c r="N1803"/>
  <c r="X1803"/>
  <c r="P1803"/>
  <c r="Z1803"/>
  <c r="AJ1803"/>
  <c r="R1803"/>
  <c r="AB1803"/>
  <c r="AL1803"/>
  <c r="AV1803"/>
  <c r="BF1803"/>
  <c r="BP1803"/>
  <c r="BZ1803"/>
  <c r="AH1803"/>
  <c r="AX1803"/>
  <c r="BH1803"/>
  <c r="BR1803"/>
  <c r="CB1803"/>
  <c r="CL1803"/>
  <c r="AN1803"/>
  <c r="AR1803"/>
  <c r="AT1803"/>
  <c r="BD1803"/>
  <c r="BN1803"/>
  <c r="BX1803"/>
  <c r="CH1803"/>
  <c r="BL1803"/>
  <c r="CF1803"/>
  <c r="CR1803"/>
  <c r="DB1803"/>
  <c r="DL1803"/>
  <c r="DV1803"/>
  <c r="BB1803"/>
  <c r="CJ1803"/>
  <c r="CT1803"/>
  <c r="DD1803"/>
  <c r="DN1803"/>
  <c r="DX1803"/>
  <c r="CV1803"/>
  <c r="DF1803"/>
  <c r="DP1803"/>
  <c r="DZ1803"/>
  <c r="BV1803"/>
  <c r="CP1803"/>
  <c r="CZ1803"/>
  <c r="DJ1803"/>
  <c r="DT1803"/>
  <c r="EH1803"/>
  <c r="ER1803"/>
  <c r="FB1803"/>
  <c r="FL1803"/>
  <c r="EJ1803"/>
  <c r="ET1803"/>
  <c r="FD1803"/>
  <c r="FN1803"/>
  <c r="ED1803"/>
  <c r="EN1803"/>
  <c r="EX1803"/>
  <c r="FH1803"/>
  <c r="EF1803"/>
  <c r="EP1803"/>
  <c r="EZ1803"/>
  <c r="FJ1803"/>
  <c r="CO1799"/>
  <c r="EW1799"/>
  <c r="M1799"/>
  <c r="BA1799"/>
  <c r="FG1799"/>
  <c r="EM1799"/>
  <c r="W1799"/>
  <c r="BK1799"/>
  <c r="C1799"/>
  <c r="EC1799"/>
  <c r="AG1799"/>
  <c r="DS1799"/>
  <c r="AQ1799"/>
  <c r="BU1799"/>
  <c r="J1799"/>
  <c r="CE1799"/>
  <c r="D1799"/>
  <c r="CY1799"/>
  <c r="DI1799"/>
  <c r="F1799"/>
  <c r="H1799"/>
  <c r="T1799"/>
  <c r="AD1799"/>
  <c r="N1799"/>
  <c r="X1799"/>
  <c r="P1799"/>
  <c r="Z1799"/>
  <c r="AJ1799"/>
  <c r="R1799"/>
  <c r="AB1799"/>
  <c r="AL1799"/>
  <c r="AV1799"/>
  <c r="BF1799"/>
  <c r="BP1799"/>
  <c r="BZ1799"/>
  <c r="AH1799"/>
  <c r="AX1799"/>
  <c r="BH1799"/>
  <c r="BR1799"/>
  <c r="CB1799"/>
  <c r="CL1799"/>
  <c r="AN1799"/>
  <c r="AR1799"/>
  <c r="AT1799"/>
  <c r="BD1799"/>
  <c r="BN1799"/>
  <c r="BX1799"/>
  <c r="CH1799"/>
  <c r="BL1799"/>
  <c r="CF1799"/>
  <c r="CR1799"/>
  <c r="DB1799"/>
  <c r="DL1799"/>
  <c r="DV1799"/>
  <c r="BB1799"/>
  <c r="CJ1799"/>
  <c r="CT1799"/>
  <c r="DD1799"/>
  <c r="DN1799"/>
  <c r="DX1799"/>
  <c r="CV1799"/>
  <c r="DF1799"/>
  <c r="DP1799"/>
  <c r="DZ1799"/>
  <c r="BV1799"/>
  <c r="CP1799"/>
  <c r="CZ1799"/>
  <c r="DJ1799"/>
  <c r="DT1799"/>
  <c r="EH1799"/>
  <c r="ER1799"/>
  <c r="FB1799"/>
  <c r="FL1799"/>
  <c r="EJ1799"/>
  <c r="ET1799"/>
  <c r="FD1799"/>
  <c r="FN1799"/>
  <c r="ED1799"/>
  <c r="EN1799"/>
  <c r="EX1799"/>
  <c r="FH1799"/>
  <c r="EF1799"/>
  <c r="EP1799"/>
  <c r="EZ1799"/>
  <c r="FJ1799"/>
  <c r="CO1795"/>
  <c r="EW1795"/>
  <c r="M1795"/>
  <c r="BA1795"/>
  <c r="FG1795"/>
  <c r="EM1795"/>
  <c r="W1795"/>
  <c r="BK1795"/>
  <c r="C1795"/>
  <c r="EC1795"/>
  <c r="AG1795"/>
  <c r="DS1795"/>
  <c r="AQ1795"/>
  <c r="BU1795"/>
  <c r="J1795"/>
  <c r="CE1795"/>
  <c r="D1795"/>
  <c r="CY1795"/>
  <c r="DI1795"/>
  <c r="F1795"/>
  <c r="H1795"/>
  <c r="T1795"/>
  <c r="AD1795"/>
  <c r="N1795"/>
  <c r="X1795"/>
  <c r="P1795"/>
  <c r="Z1795"/>
  <c r="AJ1795"/>
  <c r="R1795"/>
  <c r="AB1795"/>
  <c r="AL1795"/>
  <c r="AV1795"/>
  <c r="BF1795"/>
  <c r="BP1795"/>
  <c r="BZ1795"/>
  <c r="AH1795"/>
  <c r="AX1795"/>
  <c r="BH1795"/>
  <c r="BR1795"/>
  <c r="CB1795"/>
  <c r="CL1795"/>
  <c r="AN1795"/>
  <c r="AR1795"/>
  <c r="AT1795"/>
  <c r="BD1795"/>
  <c r="BN1795"/>
  <c r="BX1795"/>
  <c r="CH1795"/>
  <c r="BL1795"/>
  <c r="CF1795"/>
  <c r="CR1795"/>
  <c r="DB1795"/>
  <c r="DL1795"/>
  <c r="DV1795"/>
  <c r="BB1795"/>
  <c r="CJ1795"/>
  <c r="CT1795"/>
  <c r="DD1795"/>
  <c r="DN1795"/>
  <c r="DX1795"/>
  <c r="CV1795"/>
  <c r="DF1795"/>
  <c r="DP1795"/>
  <c r="DZ1795"/>
  <c r="BV1795"/>
  <c r="CP1795"/>
  <c r="CZ1795"/>
  <c r="DJ1795"/>
  <c r="DT1795"/>
  <c r="EH1795"/>
  <c r="ER1795"/>
  <c r="FB1795"/>
  <c r="FL1795"/>
  <c r="EJ1795"/>
  <c r="ET1795"/>
  <c r="FD1795"/>
  <c r="FN1795"/>
  <c r="ED1795"/>
  <c r="EN1795"/>
  <c r="EX1795"/>
  <c r="FH1795"/>
  <c r="EF1795"/>
  <c r="EP1795"/>
  <c r="EZ1795"/>
  <c r="FJ1795"/>
  <c r="CO1791"/>
  <c r="EW1791"/>
  <c r="M1791"/>
  <c r="BA1791"/>
  <c r="FG1791"/>
  <c r="EM1791"/>
  <c r="W1791"/>
  <c r="BK1791"/>
  <c r="C1791"/>
  <c r="EC1791"/>
  <c r="AG1791"/>
  <c r="DS1791"/>
  <c r="AQ1791"/>
  <c r="BU1791"/>
  <c r="J1791"/>
  <c r="CE1791"/>
  <c r="D1791"/>
  <c r="CY1791"/>
  <c r="DI1791"/>
  <c r="F1791"/>
  <c r="H1791"/>
  <c r="T1791"/>
  <c r="AD1791"/>
  <c r="N1791"/>
  <c r="X1791"/>
  <c r="P1791"/>
  <c r="Z1791"/>
  <c r="AJ1791"/>
  <c r="R1791"/>
  <c r="AB1791"/>
  <c r="AL1791"/>
  <c r="AV1791"/>
  <c r="BF1791"/>
  <c r="BP1791"/>
  <c r="BZ1791"/>
  <c r="AH1791"/>
  <c r="AX1791"/>
  <c r="BH1791"/>
  <c r="BR1791"/>
  <c r="CB1791"/>
  <c r="CL1791"/>
  <c r="AN1791"/>
  <c r="AR1791"/>
  <c r="AT1791"/>
  <c r="BD1791"/>
  <c r="BN1791"/>
  <c r="BX1791"/>
  <c r="CH1791"/>
  <c r="BL1791"/>
  <c r="CF1791"/>
  <c r="CR1791"/>
  <c r="DB1791"/>
  <c r="DL1791"/>
  <c r="DV1791"/>
  <c r="BB1791"/>
  <c r="CJ1791"/>
  <c r="CT1791"/>
  <c r="DD1791"/>
  <c r="DN1791"/>
  <c r="DX1791"/>
  <c r="CV1791"/>
  <c r="DF1791"/>
  <c r="DP1791"/>
  <c r="DZ1791"/>
  <c r="BV1791"/>
  <c r="CP1791"/>
  <c r="CZ1791"/>
  <c r="DJ1791"/>
  <c r="DT1791"/>
  <c r="EH1791"/>
  <c r="ER1791"/>
  <c r="FB1791"/>
  <c r="FL1791"/>
  <c r="EJ1791"/>
  <c r="ET1791"/>
  <c r="FD1791"/>
  <c r="FN1791"/>
  <c r="ED1791"/>
  <c r="EN1791"/>
  <c r="EX1791"/>
  <c r="FH1791"/>
  <c r="EF1791"/>
  <c r="EP1791"/>
  <c r="EZ1791"/>
  <c r="FJ1791"/>
  <c r="CO1787"/>
  <c r="FG1787"/>
  <c r="DS1787"/>
  <c r="AQ1787"/>
  <c r="EW1787"/>
  <c r="M1787"/>
  <c r="BA1787"/>
  <c r="C1787"/>
  <c r="EM1787"/>
  <c r="W1787"/>
  <c r="EC1787"/>
  <c r="AG1787"/>
  <c r="BK1787"/>
  <c r="CE1787"/>
  <c r="J1787"/>
  <c r="T1787"/>
  <c r="BU1787"/>
  <c r="CY1787"/>
  <c r="D1787"/>
  <c r="DI1787"/>
  <c r="F1787"/>
  <c r="H1787"/>
  <c r="R1787"/>
  <c r="N1787"/>
  <c r="AD1787"/>
  <c r="P1787"/>
  <c r="X1787"/>
  <c r="Z1787"/>
  <c r="AJ1787"/>
  <c r="AB1787"/>
  <c r="AL1787"/>
  <c r="AV1787"/>
  <c r="BF1787"/>
  <c r="BP1787"/>
  <c r="BZ1787"/>
  <c r="AH1787"/>
  <c r="AX1787"/>
  <c r="BH1787"/>
  <c r="BR1787"/>
  <c r="CB1787"/>
  <c r="CL1787"/>
  <c r="AN1787"/>
  <c r="AR1787"/>
  <c r="AT1787"/>
  <c r="BD1787"/>
  <c r="BN1787"/>
  <c r="BX1787"/>
  <c r="CH1787"/>
  <c r="BL1787"/>
  <c r="CF1787"/>
  <c r="CR1787"/>
  <c r="DB1787"/>
  <c r="DL1787"/>
  <c r="DV1787"/>
  <c r="BB1787"/>
  <c r="CJ1787"/>
  <c r="CT1787"/>
  <c r="DD1787"/>
  <c r="DN1787"/>
  <c r="DX1787"/>
  <c r="CV1787"/>
  <c r="DF1787"/>
  <c r="DP1787"/>
  <c r="DZ1787"/>
  <c r="BV1787"/>
  <c r="CP1787"/>
  <c r="CZ1787"/>
  <c r="DJ1787"/>
  <c r="DT1787"/>
  <c r="EH1787"/>
  <c r="ER1787"/>
  <c r="FB1787"/>
  <c r="FL1787"/>
  <c r="EJ1787"/>
  <c r="ET1787"/>
  <c r="FD1787"/>
  <c r="FN1787"/>
  <c r="ED1787"/>
  <c r="EN1787"/>
  <c r="EX1787"/>
  <c r="FH1787"/>
  <c r="EF1787"/>
  <c r="EP1787"/>
  <c r="EZ1787"/>
  <c r="FJ1787"/>
  <c r="CO1783"/>
  <c r="FG1783"/>
  <c r="DS1783"/>
  <c r="AQ1783"/>
  <c r="EW1783"/>
  <c r="M1783"/>
  <c r="BA1783"/>
  <c r="C1783"/>
  <c r="EM1783"/>
  <c r="W1783"/>
  <c r="EC1783"/>
  <c r="AG1783"/>
  <c r="BK1783"/>
  <c r="CE1783"/>
  <c r="J1783"/>
  <c r="T1783"/>
  <c r="BU1783"/>
  <c r="CY1783"/>
  <c r="D1783"/>
  <c r="DI1783"/>
  <c r="F1783"/>
  <c r="H1783"/>
  <c r="R1783"/>
  <c r="N1783"/>
  <c r="AD1783"/>
  <c r="P1783"/>
  <c r="X1783"/>
  <c r="Z1783"/>
  <c r="AJ1783"/>
  <c r="AB1783"/>
  <c r="AL1783"/>
  <c r="AV1783"/>
  <c r="BF1783"/>
  <c r="BP1783"/>
  <c r="BZ1783"/>
  <c r="AH1783"/>
  <c r="AX1783"/>
  <c r="BH1783"/>
  <c r="BR1783"/>
  <c r="CB1783"/>
  <c r="CL1783"/>
  <c r="AN1783"/>
  <c r="AR1783"/>
  <c r="AT1783"/>
  <c r="BD1783"/>
  <c r="BN1783"/>
  <c r="BX1783"/>
  <c r="CH1783"/>
  <c r="BL1783"/>
  <c r="CF1783"/>
  <c r="CR1783"/>
  <c r="DB1783"/>
  <c r="DL1783"/>
  <c r="DV1783"/>
  <c r="BB1783"/>
  <c r="CJ1783"/>
  <c r="CT1783"/>
  <c r="DD1783"/>
  <c r="DN1783"/>
  <c r="DX1783"/>
  <c r="CV1783"/>
  <c r="DF1783"/>
  <c r="DP1783"/>
  <c r="DZ1783"/>
  <c r="BV1783"/>
  <c r="CP1783"/>
  <c r="CZ1783"/>
  <c r="DJ1783"/>
  <c r="DT1783"/>
  <c r="EH1783"/>
  <c r="ER1783"/>
  <c r="FB1783"/>
  <c r="FL1783"/>
  <c r="EJ1783"/>
  <c r="ET1783"/>
  <c r="FD1783"/>
  <c r="FN1783"/>
  <c r="ED1783"/>
  <c r="EN1783"/>
  <c r="EX1783"/>
  <c r="FH1783"/>
  <c r="EF1783"/>
  <c r="EP1783"/>
  <c r="EZ1783"/>
  <c r="FJ1783"/>
  <c r="CO1872"/>
  <c r="FG1872"/>
  <c r="EC1872"/>
  <c r="AG1872"/>
  <c r="C1872"/>
  <c r="DS1872"/>
  <c r="AQ1872"/>
  <c r="EW1872"/>
  <c r="M1872"/>
  <c r="EM1872"/>
  <c r="W1872"/>
  <c r="BA1872"/>
  <c r="J1872"/>
  <c r="BK1872"/>
  <c r="CY1872"/>
  <c r="DI1872"/>
  <c r="D1872"/>
  <c r="BU1872"/>
  <c r="F1872"/>
  <c r="CE1872"/>
  <c r="H1872"/>
  <c r="T1872"/>
  <c r="AD1872"/>
  <c r="N1872"/>
  <c r="X1872"/>
  <c r="P1872"/>
  <c r="Z1872"/>
  <c r="R1872"/>
  <c r="AB1872"/>
  <c r="AL1872"/>
  <c r="AV1872"/>
  <c r="BF1872"/>
  <c r="BP1872"/>
  <c r="AN1872"/>
  <c r="AX1872"/>
  <c r="BH1872"/>
  <c r="BR1872"/>
  <c r="CB1872"/>
  <c r="AH1872"/>
  <c r="AJ1872"/>
  <c r="AT1872"/>
  <c r="BD1872"/>
  <c r="BN1872"/>
  <c r="BX1872"/>
  <c r="BB1872"/>
  <c r="BV1872"/>
  <c r="CH1872"/>
  <c r="CR1872"/>
  <c r="DB1872"/>
  <c r="DL1872"/>
  <c r="AR1872"/>
  <c r="BZ1872"/>
  <c r="CJ1872"/>
  <c r="CT1872"/>
  <c r="DD1872"/>
  <c r="DN1872"/>
  <c r="CL1872"/>
  <c r="CV1872"/>
  <c r="DF1872"/>
  <c r="DP1872"/>
  <c r="BL1872"/>
  <c r="CF1872"/>
  <c r="CP1872"/>
  <c r="CZ1872"/>
  <c r="DJ1872"/>
  <c r="DX1872"/>
  <c r="EH1872"/>
  <c r="ER1872"/>
  <c r="FB1872"/>
  <c r="FL1872"/>
  <c r="FH1872"/>
  <c r="DZ1872"/>
  <c r="EJ1872"/>
  <c r="ET1872"/>
  <c r="FD1872"/>
  <c r="FN1872"/>
  <c r="DT1872"/>
  <c r="ED1872"/>
  <c r="EN1872"/>
  <c r="EX1872"/>
  <c r="DV1872"/>
  <c r="EF1872"/>
  <c r="EP1872"/>
  <c r="EZ1872"/>
  <c r="FJ1872"/>
  <c r="CO1868"/>
  <c r="FG1868"/>
  <c r="EC1868"/>
  <c r="AG1868"/>
  <c r="C1868"/>
  <c r="DS1868"/>
  <c r="AQ1868"/>
  <c r="EW1868"/>
  <c r="M1868"/>
  <c r="EM1868"/>
  <c r="W1868"/>
  <c r="BA1868"/>
  <c r="J1868"/>
  <c r="BK1868"/>
  <c r="CY1868"/>
  <c r="DI1868"/>
  <c r="D1868"/>
  <c r="BU1868"/>
  <c r="F1868"/>
  <c r="CE1868"/>
  <c r="H1868"/>
  <c r="T1868"/>
  <c r="AD1868"/>
  <c r="N1868"/>
  <c r="X1868"/>
  <c r="P1868"/>
  <c r="Z1868"/>
  <c r="R1868"/>
  <c r="AB1868"/>
  <c r="AL1868"/>
  <c r="AV1868"/>
  <c r="BF1868"/>
  <c r="BP1868"/>
  <c r="AN1868"/>
  <c r="AX1868"/>
  <c r="BH1868"/>
  <c r="BR1868"/>
  <c r="CB1868"/>
  <c r="AH1868"/>
  <c r="AJ1868"/>
  <c r="AT1868"/>
  <c r="BD1868"/>
  <c r="BN1868"/>
  <c r="BX1868"/>
  <c r="BB1868"/>
  <c r="BV1868"/>
  <c r="CH1868"/>
  <c r="CR1868"/>
  <c r="DB1868"/>
  <c r="DL1868"/>
  <c r="AR1868"/>
  <c r="BZ1868"/>
  <c r="CJ1868"/>
  <c r="CT1868"/>
  <c r="DD1868"/>
  <c r="DN1868"/>
  <c r="CL1868"/>
  <c r="CV1868"/>
  <c r="DF1868"/>
  <c r="DP1868"/>
  <c r="BL1868"/>
  <c r="CF1868"/>
  <c r="CP1868"/>
  <c r="CZ1868"/>
  <c r="DJ1868"/>
  <c r="DX1868"/>
  <c r="EH1868"/>
  <c r="ER1868"/>
  <c r="FB1868"/>
  <c r="FL1868"/>
  <c r="DZ1868"/>
  <c r="EJ1868"/>
  <c r="ET1868"/>
  <c r="FD1868"/>
  <c r="FN1868"/>
  <c r="DT1868"/>
  <c r="ED1868"/>
  <c r="EN1868"/>
  <c r="EX1868"/>
  <c r="FH1868"/>
  <c r="DV1868"/>
  <c r="EF1868"/>
  <c r="EP1868"/>
  <c r="EZ1868"/>
  <c r="FJ1868"/>
  <c r="CO1864"/>
  <c r="FG1864"/>
  <c r="EC1864"/>
  <c r="AG1864"/>
  <c r="C1864"/>
  <c r="DS1864"/>
  <c r="AQ1864"/>
  <c r="EW1864"/>
  <c r="M1864"/>
  <c r="EM1864"/>
  <c r="W1864"/>
  <c r="BA1864"/>
  <c r="J1864"/>
  <c r="BK1864"/>
  <c r="CY1864"/>
  <c r="DI1864"/>
  <c r="D1864"/>
  <c r="BU1864"/>
  <c r="F1864"/>
  <c r="CE1864"/>
  <c r="H1864"/>
  <c r="T1864"/>
  <c r="AD1864"/>
  <c r="N1864"/>
  <c r="X1864"/>
  <c r="P1864"/>
  <c r="Z1864"/>
  <c r="R1864"/>
  <c r="AB1864"/>
  <c r="AL1864"/>
  <c r="AV1864"/>
  <c r="BF1864"/>
  <c r="BP1864"/>
  <c r="AN1864"/>
  <c r="AX1864"/>
  <c r="BH1864"/>
  <c r="BR1864"/>
  <c r="CB1864"/>
  <c r="AH1864"/>
  <c r="AJ1864"/>
  <c r="AT1864"/>
  <c r="BD1864"/>
  <c r="BN1864"/>
  <c r="BX1864"/>
  <c r="BB1864"/>
  <c r="BV1864"/>
  <c r="CH1864"/>
  <c r="CR1864"/>
  <c r="DB1864"/>
  <c r="DL1864"/>
  <c r="AR1864"/>
  <c r="BZ1864"/>
  <c r="CJ1864"/>
  <c r="CT1864"/>
  <c r="DD1864"/>
  <c r="DN1864"/>
  <c r="CL1864"/>
  <c r="CV1864"/>
  <c r="DF1864"/>
  <c r="DP1864"/>
  <c r="BL1864"/>
  <c r="CF1864"/>
  <c r="CP1864"/>
  <c r="CZ1864"/>
  <c r="DJ1864"/>
  <c r="DX1864"/>
  <c r="EH1864"/>
  <c r="ER1864"/>
  <c r="FB1864"/>
  <c r="FL1864"/>
  <c r="DZ1864"/>
  <c r="EJ1864"/>
  <c r="ET1864"/>
  <c r="FD1864"/>
  <c r="FN1864"/>
  <c r="DT1864"/>
  <c r="ED1864"/>
  <c r="EN1864"/>
  <c r="EX1864"/>
  <c r="FH1864"/>
  <c r="DV1864"/>
  <c r="EF1864"/>
  <c r="EP1864"/>
  <c r="EZ1864"/>
  <c r="FJ1864"/>
  <c r="CO1860"/>
  <c r="FG1860"/>
  <c r="EC1860"/>
  <c r="AG1860"/>
  <c r="C1860"/>
  <c r="DS1860"/>
  <c r="AQ1860"/>
  <c r="EW1860"/>
  <c r="M1860"/>
  <c r="EM1860"/>
  <c r="W1860"/>
  <c r="BA1860"/>
  <c r="J1860"/>
  <c r="BK1860"/>
  <c r="CY1860"/>
  <c r="DI1860"/>
  <c r="D1860"/>
  <c r="BU1860"/>
  <c r="F1860"/>
  <c r="CE1860"/>
  <c r="H1860"/>
  <c r="T1860"/>
  <c r="AD1860"/>
  <c r="N1860"/>
  <c r="X1860"/>
  <c r="P1860"/>
  <c r="Z1860"/>
  <c r="R1860"/>
  <c r="AB1860"/>
  <c r="AL1860"/>
  <c r="AV1860"/>
  <c r="BF1860"/>
  <c r="BP1860"/>
  <c r="AN1860"/>
  <c r="AX1860"/>
  <c r="BH1860"/>
  <c r="BR1860"/>
  <c r="CB1860"/>
  <c r="AH1860"/>
  <c r="AR1860"/>
  <c r="AJ1860"/>
  <c r="AT1860"/>
  <c r="BD1860"/>
  <c r="BN1860"/>
  <c r="BX1860"/>
  <c r="BB1860"/>
  <c r="BV1860"/>
  <c r="CH1860"/>
  <c r="CR1860"/>
  <c r="DB1860"/>
  <c r="DL1860"/>
  <c r="BZ1860"/>
  <c r="CJ1860"/>
  <c r="CT1860"/>
  <c r="DD1860"/>
  <c r="DN1860"/>
  <c r="CL1860"/>
  <c r="CV1860"/>
  <c r="DF1860"/>
  <c r="DP1860"/>
  <c r="BL1860"/>
  <c r="CF1860"/>
  <c r="CP1860"/>
  <c r="CZ1860"/>
  <c r="DJ1860"/>
  <c r="DX1860"/>
  <c r="EH1860"/>
  <c r="ER1860"/>
  <c r="FB1860"/>
  <c r="FL1860"/>
  <c r="DZ1860"/>
  <c r="EJ1860"/>
  <c r="ET1860"/>
  <c r="FD1860"/>
  <c r="FN1860"/>
  <c r="DT1860"/>
  <c r="ED1860"/>
  <c r="EN1860"/>
  <c r="EX1860"/>
  <c r="FH1860"/>
  <c r="DV1860"/>
  <c r="EF1860"/>
  <c r="EP1860"/>
  <c r="EZ1860"/>
  <c r="FJ1860"/>
  <c r="CO1856"/>
  <c r="FG1856"/>
  <c r="EC1856"/>
  <c r="AG1856"/>
  <c r="C1856"/>
  <c r="DS1856"/>
  <c r="AQ1856"/>
  <c r="EW1856"/>
  <c r="M1856"/>
  <c r="EM1856"/>
  <c r="W1856"/>
  <c r="BA1856"/>
  <c r="J1856"/>
  <c r="BK1856"/>
  <c r="CY1856"/>
  <c r="DI1856"/>
  <c r="D1856"/>
  <c r="BU1856"/>
  <c r="F1856"/>
  <c r="CE1856"/>
  <c r="H1856"/>
  <c r="T1856"/>
  <c r="AD1856"/>
  <c r="N1856"/>
  <c r="X1856"/>
  <c r="P1856"/>
  <c r="Z1856"/>
  <c r="R1856"/>
  <c r="AB1856"/>
  <c r="AL1856"/>
  <c r="AV1856"/>
  <c r="BF1856"/>
  <c r="BP1856"/>
  <c r="AN1856"/>
  <c r="AX1856"/>
  <c r="BH1856"/>
  <c r="BR1856"/>
  <c r="CB1856"/>
  <c r="AH1856"/>
  <c r="AR1856"/>
  <c r="AJ1856"/>
  <c r="AT1856"/>
  <c r="BD1856"/>
  <c r="BN1856"/>
  <c r="BX1856"/>
  <c r="BB1856"/>
  <c r="BV1856"/>
  <c r="CH1856"/>
  <c r="CR1856"/>
  <c r="DB1856"/>
  <c r="DL1856"/>
  <c r="BZ1856"/>
  <c r="CJ1856"/>
  <c r="CT1856"/>
  <c r="DD1856"/>
  <c r="DN1856"/>
  <c r="CL1856"/>
  <c r="CV1856"/>
  <c r="DF1856"/>
  <c r="DP1856"/>
  <c r="BL1856"/>
  <c r="CF1856"/>
  <c r="CP1856"/>
  <c r="CZ1856"/>
  <c r="DJ1856"/>
  <c r="DX1856"/>
  <c r="EH1856"/>
  <c r="ER1856"/>
  <c r="FB1856"/>
  <c r="FL1856"/>
  <c r="DZ1856"/>
  <c r="EJ1856"/>
  <c r="ET1856"/>
  <c r="FD1856"/>
  <c r="FN1856"/>
  <c r="DT1856"/>
  <c r="ED1856"/>
  <c r="EN1856"/>
  <c r="EX1856"/>
  <c r="FH1856"/>
  <c r="DV1856"/>
  <c r="EF1856"/>
  <c r="EP1856"/>
  <c r="EZ1856"/>
  <c r="FJ1856"/>
  <c r="CO1852"/>
  <c r="FG1852"/>
  <c r="EC1852"/>
  <c r="AG1852"/>
  <c r="C1852"/>
  <c r="DS1852"/>
  <c r="AQ1852"/>
  <c r="EW1852"/>
  <c r="M1852"/>
  <c r="EM1852"/>
  <c r="W1852"/>
  <c r="BA1852"/>
  <c r="J1852"/>
  <c r="BK1852"/>
  <c r="CY1852"/>
  <c r="DI1852"/>
  <c r="D1852"/>
  <c r="BU1852"/>
  <c r="F1852"/>
  <c r="CE1852"/>
  <c r="H1852"/>
  <c r="T1852"/>
  <c r="AD1852"/>
  <c r="N1852"/>
  <c r="X1852"/>
  <c r="P1852"/>
  <c r="Z1852"/>
  <c r="R1852"/>
  <c r="AB1852"/>
  <c r="AL1852"/>
  <c r="AV1852"/>
  <c r="BF1852"/>
  <c r="BP1852"/>
  <c r="BZ1852"/>
  <c r="AN1852"/>
  <c r="AX1852"/>
  <c r="BH1852"/>
  <c r="BR1852"/>
  <c r="CB1852"/>
  <c r="AH1852"/>
  <c r="AR1852"/>
  <c r="AJ1852"/>
  <c r="AT1852"/>
  <c r="BD1852"/>
  <c r="BN1852"/>
  <c r="BX1852"/>
  <c r="BB1852"/>
  <c r="CH1852"/>
  <c r="CR1852"/>
  <c r="DB1852"/>
  <c r="DL1852"/>
  <c r="DV1852"/>
  <c r="CJ1852"/>
  <c r="CT1852"/>
  <c r="DD1852"/>
  <c r="DN1852"/>
  <c r="BV1852"/>
  <c r="CL1852"/>
  <c r="CV1852"/>
  <c r="DF1852"/>
  <c r="DP1852"/>
  <c r="BL1852"/>
  <c r="CF1852"/>
  <c r="CP1852"/>
  <c r="CZ1852"/>
  <c r="DJ1852"/>
  <c r="DZ1852"/>
  <c r="EH1852"/>
  <c r="ER1852"/>
  <c r="FB1852"/>
  <c r="FL1852"/>
  <c r="EJ1852"/>
  <c r="ET1852"/>
  <c r="FD1852"/>
  <c r="FN1852"/>
  <c r="DT1852"/>
  <c r="ED1852"/>
  <c r="EN1852"/>
  <c r="EX1852"/>
  <c r="FH1852"/>
  <c r="DX1852"/>
  <c r="EF1852"/>
  <c r="EP1852"/>
  <c r="EZ1852"/>
  <c r="FJ1852"/>
  <c r="CO1848"/>
  <c r="FG1848"/>
  <c r="EC1848"/>
  <c r="AG1848"/>
  <c r="C1848"/>
  <c r="DS1848"/>
  <c r="AQ1848"/>
  <c r="EW1848"/>
  <c r="M1848"/>
  <c r="EM1848"/>
  <c r="W1848"/>
  <c r="BA1848"/>
  <c r="J1848"/>
  <c r="BK1848"/>
  <c r="CY1848"/>
  <c r="DI1848"/>
  <c r="D1848"/>
  <c r="BU1848"/>
  <c r="F1848"/>
  <c r="CE1848"/>
  <c r="H1848"/>
  <c r="T1848"/>
  <c r="AD1848"/>
  <c r="N1848"/>
  <c r="X1848"/>
  <c r="P1848"/>
  <c r="Z1848"/>
  <c r="R1848"/>
  <c r="AB1848"/>
  <c r="AL1848"/>
  <c r="AN1848"/>
  <c r="AV1848"/>
  <c r="BF1848"/>
  <c r="BP1848"/>
  <c r="BZ1848"/>
  <c r="AX1848"/>
  <c r="BH1848"/>
  <c r="BR1848"/>
  <c r="CB1848"/>
  <c r="AH1848"/>
  <c r="AR1848"/>
  <c r="AJ1848"/>
  <c r="AT1848"/>
  <c r="BD1848"/>
  <c r="BN1848"/>
  <c r="BX1848"/>
  <c r="BB1848"/>
  <c r="CH1848"/>
  <c r="CR1848"/>
  <c r="DB1848"/>
  <c r="DL1848"/>
  <c r="DV1848"/>
  <c r="CJ1848"/>
  <c r="CT1848"/>
  <c r="DD1848"/>
  <c r="DN1848"/>
  <c r="BV1848"/>
  <c r="CL1848"/>
  <c r="CV1848"/>
  <c r="DF1848"/>
  <c r="DP1848"/>
  <c r="BL1848"/>
  <c r="CF1848"/>
  <c r="CP1848"/>
  <c r="CZ1848"/>
  <c r="DJ1848"/>
  <c r="DZ1848"/>
  <c r="EH1848"/>
  <c r="ER1848"/>
  <c r="FB1848"/>
  <c r="FL1848"/>
  <c r="EJ1848"/>
  <c r="ET1848"/>
  <c r="FD1848"/>
  <c r="FN1848"/>
  <c r="DT1848"/>
  <c r="ED1848"/>
  <c r="EN1848"/>
  <c r="EX1848"/>
  <c r="FH1848"/>
  <c r="DX1848"/>
  <c r="EF1848"/>
  <c r="EP1848"/>
  <c r="EZ1848"/>
  <c r="FJ1848"/>
  <c r="CO1844"/>
  <c r="FG1844"/>
  <c r="EC1844"/>
  <c r="AG1844"/>
  <c r="C1844"/>
  <c r="DS1844"/>
  <c r="AQ1844"/>
  <c r="EW1844"/>
  <c r="M1844"/>
  <c r="EM1844"/>
  <c r="W1844"/>
  <c r="BA1844"/>
  <c r="J1844"/>
  <c r="BK1844"/>
  <c r="CY1844"/>
  <c r="DI1844"/>
  <c r="D1844"/>
  <c r="BU1844"/>
  <c r="F1844"/>
  <c r="CE1844"/>
  <c r="H1844"/>
  <c r="T1844"/>
  <c r="AD1844"/>
  <c r="N1844"/>
  <c r="X1844"/>
  <c r="P1844"/>
  <c r="Z1844"/>
  <c r="AJ1844"/>
  <c r="R1844"/>
  <c r="AB1844"/>
  <c r="AL1844"/>
  <c r="AN1844"/>
  <c r="AV1844"/>
  <c r="BF1844"/>
  <c r="BP1844"/>
  <c r="BZ1844"/>
  <c r="AX1844"/>
  <c r="BH1844"/>
  <c r="BR1844"/>
  <c r="CB1844"/>
  <c r="AR1844"/>
  <c r="AH1844"/>
  <c r="AT1844"/>
  <c r="BD1844"/>
  <c r="BN1844"/>
  <c r="BX1844"/>
  <c r="BB1844"/>
  <c r="CH1844"/>
  <c r="CR1844"/>
  <c r="DB1844"/>
  <c r="DL1844"/>
  <c r="DV1844"/>
  <c r="CJ1844"/>
  <c r="CT1844"/>
  <c r="DD1844"/>
  <c r="DN1844"/>
  <c r="BV1844"/>
  <c r="CL1844"/>
  <c r="CV1844"/>
  <c r="DF1844"/>
  <c r="DP1844"/>
  <c r="BL1844"/>
  <c r="CF1844"/>
  <c r="CP1844"/>
  <c r="CZ1844"/>
  <c r="DJ1844"/>
  <c r="DZ1844"/>
  <c r="EH1844"/>
  <c r="ER1844"/>
  <c r="FB1844"/>
  <c r="FL1844"/>
  <c r="EJ1844"/>
  <c r="ET1844"/>
  <c r="FD1844"/>
  <c r="FN1844"/>
  <c r="DT1844"/>
  <c r="ED1844"/>
  <c r="EN1844"/>
  <c r="EX1844"/>
  <c r="FH1844"/>
  <c r="DX1844"/>
  <c r="EF1844"/>
  <c r="EP1844"/>
  <c r="EZ1844"/>
  <c r="FJ1844"/>
  <c r="CO1840"/>
  <c r="FG1840"/>
  <c r="EC1840"/>
  <c r="AG1840"/>
  <c r="C1840"/>
  <c r="DS1840"/>
  <c r="AQ1840"/>
  <c r="EW1840"/>
  <c r="M1840"/>
  <c r="EM1840"/>
  <c r="W1840"/>
  <c r="BA1840"/>
  <c r="J1840"/>
  <c r="BK1840"/>
  <c r="CY1840"/>
  <c r="DI1840"/>
  <c r="D1840"/>
  <c r="BU1840"/>
  <c r="F1840"/>
  <c r="CE1840"/>
  <c r="H1840"/>
  <c r="T1840"/>
  <c r="AD1840"/>
  <c r="N1840"/>
  <c r="X1840"/>
  <c r="P1840"/>
  <c r="Z1840"/>
  <c r="AJ1840"/>
  <c r="R1840"/>
  <c r="AB1840"/>
  <c r="AL1840"/>
  <c r="AN1840"/>
  <c r="AV1840"/>
  <c r="BF1840"/>
  <c r="BP1840"/>
  <c r="BZ1840"/>
  <c r="AX1840"/>
  <c r="BH1840"/>
  <c r="BR1840"/>
  <c r="CB1840"/>
  <c r="CL1840"/>
  <c r="AR1840"/>
  <c r="AH1840"/>
  <c r="AT1840"/>
  <c r="BD1840"/>
  <c r="BN1840"/>
  <c r="BX1840"/>
  <c r="CH1840"/>
  <c r="BB1840"/>
  <c r="CR1840"/>
  <c r="DB1840"/>
  <c r="DL1840"/>
  <c r="DV1840"/>
  <c r="CT1840"/>
  <c r="DD1840"/>
  <c r="DN1840"/>
  <c r="BV1840"/>
  <c r="CF1840"/>
  <c r="CV1840"/>
  <c r="DF1840"/>
  <c r="DP1840"/>
  <c r="BL1840"/>
  <c r="CJ1840"/>
  <c r="CP1840"/>
  <c r="CZ1840"/>
  <c r="DJ1840"/>
  <c r="DZ1840"/>
  <c r="EH1840"/>
  <c r="ER1840"/>
  <c r="FB1840"/>
  <c r="FL1840"/>
  <c r="EJ1840"/>
  <c r="ET1840"/>
  <c r="FD1840"/>
  <c r="FN1840"/>
  <c r="DT1840"/>
  <c r="ED1840"/>
  <c r="EN1840"/>
  <c r="EX1840"/>
  <c r="FH1840"/>
  <c r="DX1840"/>
  <c r="EF1840"/>
  <c r="EP1840"/>
  <c r="EZ1840"/>
  <c r="FJ1840"/>
  <c r="CO1836"/>
  <c r="FG1836"/>
  <c r="EC1836"/>
  <c r="AG1836"/>
  <c r="C1836"/>
  <c r="DS1836"/>
  <c r="AQ1836"/>
  <c r="EW1836"/>
  <c r="M1836"/>
  <c r="EM1836"/>
  <c r="W1836"/>
  <c r="BA1836"/>
  <c r="J1836"/>
  <c r="BK1836"/>
  <c r="CY1836"/>
  <c r="DI1836"/>
  <c r="D1836"/>
  <c r="BU1836"/>
  <c r="F1836"/>
  <c r="CE1836"/>
  <c r="H1836"/>
  <c r="T1836"/>
  <c r="AD1836"/>
  <c r="N1836"/>
  <c r="X1836"/>
  <c r="P1836"/>
  <c r="Z1836"/>
  <c r="AJ1836"/>
  <c r="R1836"/>
  <c r="AB1836"/>
  <c r="AL1836"/>
  <c r="AN1836"/>
  <c r="AV1836"/>
  <c r="BF1836"/>
  <c r="BP1836"/>
  <c r="BZ1836"/>
  <c r="AX1836"/>
  <c r="BH1836"/>
  <c r="BR1836"/>
  <c r="CB1836"/>
  <c r="CL1836"/>
  <c r="AR1836"/>
  <c r="AH1836"/>
  <c r="AT1836"/>
  <c r="BD1836"/>
  <c r="BN1836"/>
  <c r="BX1836"/>
  <c r="CH1836"/>
  <c r="BB1836"/>
  <c r="CR1836"/>
  <c r="DB1836"/>
  <c r="DL1836"/>
  <c r="DV1836"/>
  <c r="CT1836"/>
  <c r="DD1836"/>
  <c r="DN1836"/>
  <c r="BV1836"/>
  <c r="CF1836"/>
  <c r="CV1836"/>
  <c r="DF1836"/>
  <c r="DP1836"/>
  <c r="BL1836"/>
  <c r="CJ1836"/>
  <c r="CP1836"/>
  <c r="CZ1836"/>
  <c r="DJ1836"/>
  <c r="DZ1836"/>
  <c r="EH1836"/>
  <c r="ER1836"/>
  <c r="FB1836"/>
  <c r="FL1836"/>
  <c r="EJ1836"/>
  <c r="ET1836"/>
  <c r="FD1836"/>
  <c r="FN1836"/>
  <c r="DT1836"/>
  <c r="ED1836"/>
  <c r="EN1836"/>
  <c r="EX1836"/>
  <c r="FH1836"/>
  <c r="DX1836"/>
  <c r="EF1836"/>
  <c r="EP1836"/>
  <c r="EZ1836"/>
  <c r="FJ1836"/>
  <c r="CO1832"/>
  <c r="FG1832"/>
  <c r="EC1832"/>
  <c r="AG1832"/>
  <c r="C1832"/>
  <c r="DS1832"/>
  <c r="AQ1832"/>
  <c r="EW1832"/>
  <c r="M1832"/>
  <c r="EM1832"/>
  <c r="W1832"/>
  <c r="BA1832"/>
  <c r="J1832"/>
  <c r="BK1832"/>
  <c r="CY1832"/>
  <c r="DI1832"/>
  <c r="D1832"/>
  <c r="BU1832"/>
  <c r="F1832"/>
  <c r="CE1832"/>
  <c r="H1832"/>
  <c r="T1832"/>
  <c r="AD1832"/>
  <c r="N1832"/>
  <c r="X1832"/>
  <c r="P1832"/>
  <c r="Z1832"/>
  <c r="AJ1832"/>
  <c r="R1832"/>
  <c r="AB1832"/>
  <c r="AL1832"/>
  <c r="AN1832"/>
  <c r="AV1832"/>
  <c r="BF1832"/>
  <c r="BP1832"/>
  <c r="BZ1832"/>
  <c r="AX1832"/>
  <c r="BH1832"/>
  <c r="BR1832"/>
  <c r="CB1832"/>
  <c r="CL1832"/>
  <c r="AR1832"/>
  <c r="AH1832"/>
  <c r="AT1832"/>
  <c r="BD1832"/>
  <c r="BN1832"/>
  <c r="BX1832"/>
  <c r="CH1832"/>
  <c r="BB1832"/>
  <c r="CR1832"/>
  <c r="DB1832"/>
  <c r="DL1832"/>
  <c r="DV1832"/>
  <c r="CT1832"/>
  <c r="DD1832"/>
  <c r="DN1832"/>
  <c r="BV1832"/>
  <c r="CF1832"/>
  <c r="CV1832"/>
  <c r="DF1832"/>
  <c r="DP1832"/>
  <c r="BL1832"/>
  <c r="CJ1832"/>
  <c r="CP1832"/>
  <c r="CZ1832"/>
  <c r="DJ1832"/>
  <c r="DZ1832"/>
  <c r="EH1832"/>
  <c r="ER1832"/>
  <c r="FB1832"/>
  <c r="FL1832"/>
  <c r="EJ1832"/>
  <c r="ET1832"/>
  <c r="FD1832"/>
  <c r="FN1832"/>
  <c r="DT1832"/>
  <c r="ED1832"/>
  <c r="EN1832"/>
  <c r="EX1832"/>
  <c r="FH1832"/>
  <c r="DX1832"/>
  <c r="EF1832"/>
  <c r="EP1832"/>
  <c r="EZ1832"/>
  <c r="FJ1832"/>
  <c r="CO1828"/>
  <c r="FG1828"/>
  <c r="EC1828"/>
  <c r="AG1828"/>
  <c r="C1828"/>
  <c r="DS1828"/>
  <c r="AQ1828"/>
  <c r="EW1828"/>
  <c r="M1828"/>
  <c r="EM1828"/>
  <c r="W1828"/>
  <c r="BA1828"/>
  <c r="J1828"/>
  <c r="BK1828"/>
  <c r="CY1828"/>
  <c r="DI1828"/>
  <c r="D1828"/>
  <c r="BU1828"/>
  <c r="F1828"/>
  <c r="CE1828"/>
  <c r="H1828"/>
  <c r="T1828"/>
  <c r="AD1828"/>
  <c r="N1828"/>
  <c r="X1828"/>
  <c r="P1828"/>
  <c r="Z1828"/>
  <c r="AJ1828"/>
  <c r="R1828"/>
  <c r="AB1828"/>
  <c r="AL1828"/>
  <c r="AN1828"/>
  <c r="AV1828"/>
  <c r="BF1828"/>
  <c r="BP1828"/>
  <c r="BZ1828"/>
  <c r="AX1828"/>
  <c r="BH1828"/>
  <c r="BR1828"/>
  <c r="CB1828"/>
  <c r="CL1828"/>
  <c r="AR1828"/>
  <c r="AH1828"/>
  <c r="AT1828"/>
  <c r="BD1828"/>
  <c r="BN1828"/>
  <c r="BX1828"/>
  <c r="CH1828"/>
  <c r="BB1828"/>
  <c r="CR1828"/>
  <c r="DB1828"/>
  <c r="DL1828"/>
  <c r="DV1828"/>
  <c r="CT1828"/>
  <c r="DD1828"/>
  <c r="DN1828"/>
  <c r="DX1828"/>
  <c r="BV1828"/>
  <c r="CF1828"/>
  <c r="CV1828"/>
  <c r="DF1828"/>
  <c r="DP1828"/>
  <c r="DZ1828"/>
  <c r="BL1828"/>
  <c r="CJ1828"/>
  <c r="CP1828"/>
  <c r="CZ1828"/>
  <c r="DJ1828"/>
  <c r="EH1828"/>
  <c r="ER1828"/>
  <c r="FB1828"/>
  <c r="FL1828"/>
  <c r="EJ1828"/>
  <c r="ET1828"/>
  <c r="FD1828"/>
  <c r="FN1828"/>
  <c r="DT1828"/>
  <c r="ED1828"/>
  <c r="EN1828"/>
  <c r="EX1828"/>
  <c r="FH1828"/>
  <c r="EF1828"/>
  <c r="EP1828"/>
  <c r="EZ1828"/>
  <c r="FJ1828"/>
  <c r="CO1824"/>
  <c r="FG1824"/>
  <c r="EC1824"/>
  <c r="AG1824"/>
  <c r="C1824"/>
  <c r="DS1824"/>
  <c r="AQ1824"/>
  <c r="EW1824"/>
  <c r="M1824"/>
  <c r="EM1824"/>
  <c r="W1824"/>
  <c r="BA1824"/>
  <c r="J1824"/>
  <c r="BK1824"/>
  <c r="CY1824"/>
  <c r="DI1824"/>
  <c r="D1824"/>
  <c r="BU1824"/>
  <c r="F1824"/>
  <c r="CE1824"/>
  <c r="H1824"/>
  <c r="T1824"/>
  <c r="AD1824"/>
  <c r="N1824"/>
  <c r="X1824"/>
  <c r="P1824"/>
  <c r="Z1824"/>
  <c r="AJ1824"/>
  <c r="R1824"/>
  <c r="AB1824"/>
  <c r="AL1824"/>
  <c r="AN1824"/>
  <c r="AV1824"/>
  <c r="BF1824"/>
  <c r="BP1824"/>
  <c r="BZ1824"/>
  <c r="AX1824"/>
  <c r="BH1824"/>
  <c r="BR1824"/>
  <c r="CB1824"/>
  <c r="CL1824"/>
  <c r="AR1824"/>
  <c r="AH1824"/>
  <c r="AT1824"/>
  <c r="BD1824"/>
  <c r="BN1824"/>
  <c r="BX1824"/>
  <c r="CH1824"/>
  <c r="BB1824"/>
  <c r="CR1824"/>
  <c r="DB1824"/>
  <c r="DL1824"/>
  <c r="DV1824"/>
  <c r="CT1824"/>
  <c r="DD1824"/>
  <c r="DN1824"/>
  <c r="DX1824"/>
  <c r="BV1824"/>
  <c r="CF1824"/>
  <c r="CV1824"/>
  <c r="DF1824"/>
  <c r="DP1824"/>
  <c r="DZ1824"/>
  <c r="BL1824"/>
  <c r="CJ1824"/>
  <c r="CP1824"/>
  <c r="CZ1824"/>
  <c r="DJ1824"/>
  <c r="EH1824"/>
  <c r="ER1824"/>
  <c r="FB1824"/>
  <c r="FL1824"/>
  <c r="EJ1824"/>
  <c r="ET1824"/>
  <c r="FD1824"/>
  <c r="FN1824"/>
  <c r="DT1824"/>
  <c r="ED1824"/>
  <c r="EN1824"/>
  <c r="EX1824"/>
  <c r="FH1824"/>
  <c r="EF1824"/>
  <c r="EP1824"/>
  <c r="EZ1824"/>
  <c r="FJ1824"/>
  <c r="CO1820"/>
  <c r="FG1820"/>
  <c r="EC1820"/>
  <c r="AG1820"/>
  <c r="C1820"/>
  <c r="DS1820"/>
  <c r="AQ1820"/>
  <c r="EW1820"/>
  <c r="M1820"/>
  <c r="EM1820"/>
  <c r="W1820"/>
  <c r="BA1820"/>
  <c r="J1820"/>
  <c r="BK1820"/>
  <c r="CY1820"/>
  <c r="DI1820"/>
  <c r="D1820"/>
  <c r="BU1820"/>
  <c r="F1820"/>
  <c r="CE1820"/>
  <c r="H1820"/>
  <c r="T1820"/>
  <c r="AD1820"/>
  <c r="N1820"/>
  <c r="X1820"/>
  <c r="P1820"/>
  <c r="Z1820"/>
  <c r="AJ1820"/>
  <c r="R1820"/>
  <c r="AB1820"/>
  <c r="AL1820"/>
  <c r="AN1820"/>
  <c r="AV1820"/>
  <c r="BF1820"/>
  <c r="BP1820"/>
  <c r="BZ1820"/>
  <c r="AX1820"/>
  <c r="BH1820"/>
  <c r="BR1820"/>
  <c r="CB1820"/>
  <c r="CL1820"/>
  <c r="AR1820"/>
  <c r="AH1820"/>
  <c r="AT1820"/>
  <c r="BD1820"/>
  <c r="BN1820"/>
  <c r="BX1820"/>
  <c r="CH1820"/>
  <c r="BB1820"/>
  <c r="CR1820"/>
  <c r="DB1820"/>
  <c r="DL1820"/>
  <c r="DV1820"/>
  <c r="CT1820"/>
  <c r="DD1820"/>
  <c r="DN1820"/>
  <c r="DX1820"/>
  <c r="BV1820"/>
  <c r="CF1820"/>
  <c r="CV1820"/>
  <c r="DF1820"/>
  <c r="DP1820"/>
  <c r="DZ1820"/>
  <c r="BL1820"/>
  <c r="CJ1820"/>
  <c r="CP1820"/>
  <c r="CZ1820"/>
  <c r="DJ1820"/>
  <c r="EH1820"/>
  <c r="ER1820"/>
  <c r="FB1820"/>
  <c r="FL1820"/>
  <c r="EJ1820"/>
  <c r="ET1820"/>
  <c r="FD1820"/>
  <c r="FN1820"/>
  <c r="DT1820"/>
  <c r="ED1820"/>
  <c r="EN1820"/>
  <c r="EX1820"/>
  <c r="FH1820"/>
  <c r="EF1820"/>
  <c r="EP1820"/>
  <c r="EZ1820"/>
  <c r="FJ1820"/>
  <c r="CO1816"/>
  <c r="FG1816"/>
  <c r="EC1816"/>
  <c r="AG1816"/>
  <c r="C1816"/>
  <c r="DS1816"/>
  <c r="AQ1816"/>
  <c r="EW1816"/>
  <c r="M1816"/>
  <c r="EM1816"/>
  <c r="W1816"/>
  <c r="BA1816"/>
  <c r="J1816"/>
  <c r="BK1816"/>
  <c r="CY1816"/>
  <c r="DI1816"/>
  <c r="D1816"/>
  <c r="BU1816"/>
  <c r="F1816"/>
  <c r="CE1816"/>
  <c r="H1816"/>
  <c r="T1816"/>
  <c r="AD1816"/>
  <c r="N1816"/>
  <c r="X1816"/>
  <c r="P1816"/>
  <c r="Z1816"/>
  <c r="AJ1816"/>
  <c r="R1816"/>
  <c r="AB1816"/>
  <c r="AL1816"/>
  <c r="AN1816"/>
  <c r="AV1816"/>
  <c r="BF1816"/>
  <c r="BP1816"/>
  <c r="BZ1816"/>
  <c r="AX1816"/>
  <c r="BH1816"/>
  <c r="BR1816"/>
  <c r="CB1816"/>
  <c r="CL1816"/>
  <c r="AR1816"/>
  <c r="AH1816"/>
  <c r="AT1816"/>
  <c r="BD1816"/>
  <c r="BN1816"/>
  <c r="BX1816"/>
  <c r="CH1816"/>
  <c r="BB1816"/>
  <c r="CR1816"/>
  <c r="DB1816"/>
  <c r="DL1816"/>
  <c r="DV1816"/>
  <c r="CT1816"/>
  <c r="DD1816"/>
  <c r="DN1816"/>
  <c r="DX1816"/>
  <c r="BV1816"/>
  <c r="CF1816"/>
  <c r="CV1816"/>
  <c r="DF1816"/>
  <c r="DP1816"/>
  <c r="DZ1816"/>
  <c r="BL1816"/>
  <c r="CJ1816"/>
  <c r="CP1816"/>
  <c r="CZ1816"/>
  <c r="DJ1816"/>
  <c r="EH1816"/>
  <c r="ER1816"/>
  <c r="FB1816"/>
  <c r="FL1816"/>
  <c r="EJ1816"/>
  <c r="ET1816"/>
  <c r="FD1816"/>
  <c r="FN1816"/>
  <c r="DT1816"/>
  <c r="ED1816"/>
  <c r="EN1816"/>
  <c r="EX1816"/>
  <c r="FH1816"/>
  <c r="EF1816"/>
  <c r="EP1816"/>
  <c r="EZ1816"/>
  <c r="FJ1816"/>
  <c r="CO1812"/>
  <c r="FG1812"/>
  <c r="EC1812"/>
  <c r="AG1812"/>
  <c r="C1812"/>
  <c r="DS1812"/>
  <c r="AQ1812"/>
  <c r="EW1812"/>
  <c r="M1812"/>
  <c r="EM1812"/>
  <c r="W1812"/>
  <c r="BA1812"/>
  <c r="J1812"/>
  <c r="BK1812"/>
  <c r="CY1812"/>
  <c r="DI1812"/>
  <c r="D1812"/>
  <c r="BU1812"/>
  <c r="F1812"/>
  <c r="CE1812"/>
  <c r="H1812"/>
  <c r="T1812"/>
  <c r="AD1812"/>
  <c r="N1812"/>
  <c r="X1812"/>
  <c r="P1812"/>
  <c r="Z1812"/>
  <c r="AJ1812"/>
  <c r="R1812"/>
  <c r="AB1812"/>
  <c r="AL1812"/>
  <c r="AN1812"/>
  <c r="AV1812"/>
  <c r="BF1812"/>
  <c r="BP1812"/>
  <c r="BZ1812"/>
  <c r="AX1812"/>
  <c r="BH1812"/>
  <c r="BR1812"/>
  <c r="CB1812"/>
  <c r="CL1812"/>
  <c r="AR1812"/>
  <c r="AH1812"/>
  <c r="AT1812"/>
  <c r="BD1812"/>
  <c r="BN1812"/>
  <c r="BX1812"/>
  <c r="CH1812"/>
  <c r="BB1812"/>
  <c r="CR1812"/>
  <c r="DB1812"/>
  <c r="DL1812"/>
  <c r="DV1812"/>
  <c r="CT1812"/>
  <c r="DD1812"/>
  <c r="DN1812"/>
  <c r="DX1812"/>
  <c r="BV1812"/>
  <c r="CF1812"/>
  <c r="CV1812"/>
  <c r="DF1812"/>
  <c r="DP1812"/>
  <c r="DZ1812"/>
  <c r="BL1812"/>
  <c r="CJ1812"/>
  <c r="CP1812"/>
  <c r="CZ1812"/>
  <c r="DJ1812"/>
  <c r="DT1812"/>
  <c r="EH1812"/>
  <c r="ER1812"/>
  <c r="FB1812"/>
  <c r="FL1812"/>
  <c r="EJ1812"/>
  <c r="ET1812"/>
  <c r="FD1812"/>
  <c r="FN1812"/>
  <c r="ED1812"/>
  <c r="EN1812"/>
  <c r="EX1812"/>
  <c r="FH1812"/>
  <c r="EF1812"/>
  <c r="EP1812"/>
  <c r="EZ1812"/>
  <c r="FJ1812"/>
  <c r="CO1808"/>
  <c r="FG1808"/>
  <c r="EC1808"/>
  <c r="AG1808"/>
  <c r="C1808"/>
  <c r="DS1808"/>
  <c r="AQ1808"/>
  <c r="EW1808"/>
  <c r="M1808"/>
  <c r="EM1808"/>
  <c r="W1808"/>
  <c r="BA1808"/>
  <c r="J1808"/>
  <c r="BK1808"/>
  <c r="CY1808"/>
  <c r="DI1808"/>
  <c r="D1808"/>
  <c r="BU1808"/>
  <c r="F1808"/>
  <c r="CE1808"/>
  <c r="H1808"/>
  <c r="T1808"/>
  <c r="AD1808"/>
  <c r="N1808"/>
  <c r="X1808"/>
  <c r="P1808"/>
  <c r="Z1808"/>
  <c r="AJ1808"/>
  <c r="R1808"/>
  <c r="AB1808"/>
  <c r="AL1808"/>
  <c r="AN1808"/>
  <c r="AV1808"/>
  <c r="BF1808"/>
  <c r="BP1808"/>
  <c r="BZ1808"/>
  <c r="AX1808"/>
  <c r="BH1808"/>
  <c r="BR1808"/>
  <c r="CB1808"/>
  <c r="CL1808"/>
  <c r="AR1808"/>
  <c r="AH1808"/>
  <c r="AT1808"/>
  <c r="BD1808"/>
  <c r="BN1808"/>
  <c r="BX1808"/>
  <c r="CH1808"/>
  <c r="BB1808"/>
  <c r="CR1808"/>
  <c r="DB1808"/>
  <c r="DL1808"/>
  <c r="DV1808"/>
  <c r="CT1808"/>
  <c r="DD1808"/>
  <c r="DN1808"/>
  <c r="DX1808"/>
  <c r="BV1808"/>
  <c r="CF1808"/>
  <c r="CV1808"/>
  <c r="DF1808"/>
  <c r="DP1808"/>
  <c r="DZ1808"/>
  <c r="BL1808"/>
  <c r="CJ1808"/>
  <c r="CP1808"/>
  <c r="CZ1808"/>
  <c r="DJ1808"/>
  <c r="DT1808"/>
  <c r="EH1808"/>
  <c r="ER1808"/>
  <c r="FB1808"/>
  <c r="FL1808"/>
  <c r="EJ1808"/>
  <c r="ET1808"/>
  <c r="FD1808"/>
  <c r="FN1808"/>
  <c r="ED1808"/>
  <c r="EN1808"/>
  <c r="EX1808"/>
  <c r="FH1808"/>
  <c r="EF1808"/>
  <c r="EP1808"/>
  <c r="EZ1808"/>
  <c r="FJ1808"/>
  <c r="CO1804"/>
  <c r="FG1804"/>
  <c r="EC1804"/>
  <c r="AG1804"/>
  <c r="C1804"/>
  <c r="DS1804"/>
  <c r="AQ1804"/>
  <c r="EW1804"/>
  <c r="M1804"/>
  <c r="EM1804"/>
  <c r="W1804"/>
  <c r="BA1804"/>
  <c r="J1804"/>
  <c r="BK1804"/>
  <c r="CY1804"/>
  <c r="DI1804"/>
  <c r="D1804"/>
  <c r="BU1804"/>
  <c r="F1804"/>
  <c r="CE1804"/>
  <c r="H1804"/>
  <c r="T1804"/>
  <c r="AD1804"/>
  <c r="N1804"/>
  <c r="X1804"/>
  <c r="P1804"/>
  <c r="Z1804"/>
  <c r="AJ1804"/>
  <c r="R1804"/>
  <c r="AB1804"/>
  <c r="AL1804"/>
  <c r="AN1804"/>
  <c r="AV1804"/>
  <c r="BF1804"/>
  <c r="BP1804"/>
  <c r="BZ1804"/>
  <c r="AX1804"/>
  <c r="BH1804"/>
  <c r="BR1804"/>
  <c r="CB1804"/>
  <c r="CL1804"/>
  <c r="AR1804"/>
  <c r="AH1804"/>
  <c r="AT1804"/>
  <c r="BD1804"/>
  <c r="BN1804"/>
  <c r="BX1804"/>
  <c r="CH1804"/>
  <c r="BB1804"/>
  <c r="CR1804"/>
  <c r="DB1804"/>
  <c r="DL1804"/>
  <c r="DV1804"/>
  <c r="CT1804"/>
  <c r="DD1804"/>
  <c r="DN1804"/>
  <c r="DX1804"/>
  <c r="BV1804"/>
  <c r="CF1804"/>
  <c r="CV1804"/>
  <c r="DF1804"/>
  <c r="DP1804"/>
  <c r="DZ1804"/>
  <c r="BL1804"/>
  <c r="CJ1804"/>
  <c r="CP1804"/>
  <c r="CZ1804"/>
  <c r="DJ1804"/>
  <c r="DT1804"/>
  <c r="EH1804"/>
  <c r="ER1804"/>
  <c r="FB1804"/>
  <c r="FL1804"/>
  <c r="EJ1804"/>
  <c r="ET1804"/>
  <c r="FD1804"/>
  <c r="FN1804"/>
  <c r="ED1804"/>
  <c r="EN1804"/>
  <c r="EX1804"/>
  <c r="FH1804"/>
  <c r="EF1804"/>
  <c r="EP1804"/>
  <c r="EZ1804"/>
  <c r="FJ1804"/>
  <c r="CO1800"/>
  <c r="FG1800"/>
  <c r="EC1800"/>
  <c r="AG1800"/>
  <c r="C1800"/>
  <c r="DS1800"/>
  <c r="AQ1800"/>
  <c r="EW1800"/>
  <c r="M1800"/>
  <c r="EM1800"/>
  <c r="W1800"/>
  <c r="BA1800"/>
  <c r="J1800"/>
  <c r="BK1800"/>
  <c r="CY1800"/>
  <c r="DI1800"/>
  <c r="D1800"/>
  <c r="BU1800"/>
  <c r="F1800"/>
  <c r="CE1800"/>
  <c r="H1800"/>
  <c r="T1800"/>
  <c r="AD1800"/>
  <c r="N1800"/>
  <c r="X1800"/>
  <c r="P1800"/>
  <c r="Z1800"/>
  <c r="AJ1800"/>
  <c r="R1800"/>
  <c r="AB1800"/>
  <c r="AL1800"/>
  <c r="AN1800"/>
  <c r="AV1800"/>
  <c r="BF1800"/>
  <c r="BP1800"/>
  <c r="BZ1800"/>
  <c r="AX1800"/>
  <c r="BH1800"/>
  <c r="BR1800"/>
  <c r="CB1800"/>
  <c r="CL1800"/>
  <c r="AR1800"/>
  <c r="AH1800"/>
  <c r="AT1800"/>
  <c r="BD1800"/>
  <c r="BN1800"/>
  <c r="BX1800"/>
  <c r="CH1800"/>
  <c r="BB1800"/>
  <c r="CR1800"/>
  <c r="DB1800"/>
  <c r="DL1800"/>
  <c r="DV1800"/>
  <c r="CT1800"/>
  <c r="DD1800"/>
  <c r="DN1800"/>
  <c r="DX1800"/>
  <c r="BV1800"/>
  <c r="CF1800"/>
  <c r="CV1800"/>
  <c r="DF1800"/>
  <c r="DP1800"/>
  <c r="DZ1800"/>
  <c r="BL1800"/>
  <c r="CJ1800"/>
  <c r="CP1800"/>
  <c r="CZ1800"/>
  <c r="DJ1800"/>
  <c r="DT1800"/>
  <c r="EH1800"/>
  <c r="ER1800"/>
  <c r="FB1800"/>
  <c r="FL1800"/>
  <c r="EJ1800"/>
  <c r="ET1800"/>
  <c r="FD1800"/>
  <c r="FN1800"/>
  <c r="ED1800"/>
  <c r="EN1800"/>
  <c r="EX1800"/>
  <c r="FH1800"/>
  <c r="EF1800"/>
  <c r="EP1800"/>
  <c r="EZ1800"/>
  <c r="FJ1800"/>
  <c r="CO1796"/>
  <c r="FG1796"/>
  <c r="EC1796"/>
  <c r="AG1796"/>
  <c r="C1796"/>
  <c r="DS1796"/>
  <c r="AQ1796"/>
  <c r="EW1796"/>
  <c r="M1796"/>
  <c r="EM1796"/>
  <c r="W1796"/>
  <c r="BA1796"/>
  <c r="J1796"/>
  <c r="BK1796"/>
  <c r="CY1796"/>
  <c r="DI1796"/>
  <c r="D1796"/>
  <c r="BU1796"/>
  <c r="F1796"/>
  <c r="CE1796"/>
  <c r="H1796"/>
  <c r="T1796"/>
  <c r="AD1796"/>
  <c r="N1796"/>
  <c r="X1796"/>
  <c r="P1796"/>
  <c r="Z1796"/>
  <c r="AJ1796"/>
  <c r="R1796"/>
  <c r="AB1796"/>
  <c r="AL1796"/>
  <c r="AN1796"/>
  <c r="AV1796"/>
  <c r="BF1796"/>
  <c r="BP1796"/>
  <c r="BZ1796"/>
  <c r="AX1796"/>
  <c r="BH1796"/>
  <c r="BR1796"/>
  <c r="CB1796"/>
  <c r="CL1796"/>
  <c r="AR1796"/>
  <c r="AH1796"/>
  <c r="AT1796"/>
  <c r="BD1796"/>
  <c r="BN1796"/>
  <c r="BX1796"/>
  <c r="CH1796"/>
  <c r="BB1796"/>
  <c r="CR1796"/>
  <c r="DB1796"/>
  <c r="DL1796"/>
  <c r="DV1796"/>
  <c r="CT1796"/>
  <c r="DD1796"/>
  <c r="DN1796"/>
  <c r="DX1796"/>
  <c r="BV1796"/>
  <c r="CF1796"/>
  <c r="CV1796"/>
  <c r="DF1796"/>
  <c r="DP1796"/>
  <c r="DZ1796"/>
  <c r="BL1796"/>
  <c r="CJ1796"/>
  <c r="CP1796"/>
  <c r="CZ1796"/>
  <c r="DJ1796"/>
  <c r="DT1796"/>
  <c r="EH1796"/>
  <c r="ER1796"/>
  <c r="FB1796"/>
  <c r="FL1796"/>
  <c r="EJ1796"/>
  <c r="ET1796"/>
  <c r="FD1796"/>
  <c r="FN1796"/>
  <c r="ED1796"/>
  <c r="EN1796"/>
  <c r="EX1796"/>
  <c r="FH1796"/>
  <c r="EF1796"/>
  <c r="EP1796"/>
  <c r="EZ1796"/>
  <c r="FJ1796"/>
  <c r="CO1792"/>
  <c r="FG1792"/>
  <c r="EC1792"/>
  <c r="AG1792"/>
  <c r="C1792"/>
  <c r="DS1792"/>
  <c r="AQ1792"/>
  <c r="EW1792"/>
  <c r="M1792"/>
  <c r="EM1792"/>
  <c r="W1792"/>
  <c r="BA1792"/>
  <c r="J1792"/>
  <c r="BK1792"/>
  <c r="CY1792"/>
  <c r="DI1792"/>
  <c r="D1792"/>
  <c r="BU1792"/>
  <c r="F1792"/>
  <c r="CE1792"/>
  <c r="H1792"/>
  <c r="T1792"/>
  <c r="AD1792"/>
  <c r="N1792"/>
  <c r="X1792"/>
  <c r="P1792"/>
  <c r="Z1792"/>
  <c r="AJ1792"/>
  <c r="R1792"/>
  <c r="AB1792"/>
  <c r="AL1792"/>
  <c r="AN1792"/>
  <c r="AV1792"/>
  <c r="BF1792"/>
  <c r="BP1792"/>
  <c r="BZ1792"/>
  <c r="AX1792"/>
  <c r="BH1792"/>
  <c r="BR1792"/>
  <c r="CB1792"/>
  <c r="CL1792"/>
  <c r="AR1792"/>
  <c r="AH1792"/>
  <c r="AT1792"/>
  <c r="BD1792"/>
  <c r="BN1792"/>
  <c r="BX1792"/>
  <c r="CH1792"/>
  <c r="BB1792"/>
  <c r="CR1792"/>
  <c r="DB1792"/>
  <c r="DL1792"/>
  <c r="DV1792"/>
  <c r="CT1792"/>
  <c r="DD1792"/>
  <c r="DN1792"/>
  <c r="DX1792"/>
  <c r="BV1792"/>
  <c r="CF1792"/>
  <c r="CV1792"/>
  <c r="DF1792"/>
  <c r="DP1792"/>
  <c r="DZ1792"/>
  <c r="BL1792"/>
  <c r="CJ1792"/>
  <c r="CP1792"/>
  <c r="CZ1792"/>
  <c r="DJ1792"/>
  <c r="DT1792"/>
  <c r="EH1792"/>
  <c r="ER1792"/>
  <c r="FB1792"/>
  <c r="FL1792"/>
  <c r="EJ1792"/>
  <c r="ET1792"/>
  <c r="FD1792"/>
  <c r="FN1792"/>
  <c r="ED1792"/>
  <c r="EN1792"/>
  <c r="EX1792"/>
  <c r="FH1792"/>
  <c r="EF1792"/>
  <c r="EP1792"/>
  <c r="EZ1792"/>
  <c r="FJ1792"/>
  <c r="CO1788"/>
  <c r="EM1788"/>
  <c r="W1788"/>
  <c r="C1788"/>
  <c r="EC1788"/>
  <c r="AG1788"/>
  <c r="FG1788"/>
  <c r="DS1788"/>
  <c r="EW1788"/>
  <c r="M1788"/>
  <c r="DI1788"/>
  <c r="J1788"/>
  <c r="T1788"/>
  <c r="D1788"/>
  <c r="AQ1788"/>
  <c r="BK1788"/>
  <c r="F1788"/>
  <c r="BA1788"/>
  <c r="BU1788"/>
  <c r="CE1788"/>
  <c r="CY1788"/>
  <c r="H1788"/>
  <c r="R1788"/>
  <c r="AD1788"/>
  <c r="X1788"/>
  <c r="N1788"/>
  <c r="Z1788"/>
  <c r="AJ1788"/>
  <c r="P1788"/>
  <c r="AB1788"/>
  <c r="AL1788"/>
  <c r="AN1788"/>
  <c r="AV1788"/>
  <c r="BF1788"/>
  <c r="BP1788"/>
  <c r="BZ1788"/>
  <c r="AX1788"/>
  <c r="BH1788"/>
  <c r="BR1788"/>
  <c r="CB1788"/>
  <c r="CL1788"/>
  <c r="AR1788"/>
  <c r="AH1788"/>
  <c r="AT1788"/>
  <c r="BD1788"/>
  <c r="BN1788"/>
  <c r="BX1788"/>
  <c r="CH1788"/>
  <c r="BB1788"/>
  <c r="CR1788"/>
  <c r="DB1788"/>
  <c r="DL1788"/>
  <c r="DV1788"/>
  <c r="CT1788"/>
  <c r="DD1788"/>
  <c r="DN1788"/>
  <c r="DX1788"/>
  <c r="BV1788"/>
  <c r="CF1788"/>
  <c r="CV1788"/>
  <c r="DF1788"/>
  <c r="DP1788"/>
  <c r="DZ1788"/>
  <c r="BL1788"/>
  <c r="CJ1788"/>
  <c r="CP1788"/>
  <c r="CZ1788"/>
  <c r="DJ1788"/>
  <c r="DT1788"/>
  <c r="EH1788"/>
  <c r="ER1788"/>
  <c r="FB1788"/>
  <c r="FL1788"/>
  <c r="EJ1788"/>
  <c r="ET1788"/>
  <c r="FD1788"/>
  <c r="FN1788"/>
  <c r="ED1788"/>
  <c r="EN1788"/>
  <c r="EX1788"/>
  <c r="FH1788"/>
  <c r="EF1788"/>
  <c r="EP1788"/>
  <c r="EZ1788"/>
  <c r="FJ1788"/>
  <c r="CO1784"/>
  <c r="EM1784"/>
  <c r="W1784"/>
  <c r="C1784"/>
  <c r="EC1784"/>
  <c r="AG1784"/>
  <c r="FG1784"/>
  <c r="DS1784"/>
  <c r="EW1784"/>
  <c r="M1784"/>
  <c r="DI1784"/>
  <c r="J1784"/>
  <c r="T1784"/>
  <c r="D1784"/>
  <c r="AQ1784"/>
  <c r="BK1784"/>
  <c r="F1784"/>
  <c r="BA1784"/>
  <c r="BU1784"/>
  <c r="CE1784"/>
  <c r="CY1784"/>
  <c r="H1784"/>
  <c r="R1784"/>
  <c r="AD1784"/>
  <c r="X1784"/>
  <c r="N1784"/>
  <c r="Z1784"/>
  <c r="AJ1784"/>
  <c r="P1784"/>
  <c r="AB1784"/>
  <c r="AL1784"/>
  <c r="AN1784"/>
  <c r="AV1784"/>
  <c r="BF1784"/>
  <c r="BP1784"/>
  <c r="BZ1784"/>
  <c r="AX1784"/>
  <c r="BH1784"/>
  <c r="BR1784"/>
  <c r="CB1784"/>
  <c r="CL1784"/>
  <c r="AR1784"/>
  <c r="AH1784"/>
  <c r="AT1784"/>
  <c r="BD1784"/>
  <c r="BN1784"/>
  <c r="BX1784"/>
  <c r="CH1784"/>
  <c r="BB1784"/>
  <c r="CR1784"/>
  <c r="DB1784"/>
  <c r="DL1784"/>
  <c r="DV1784"/>
  <c r="CT1784"/>
  <c r="DD1784"/>
  <c r="DN1784"/>
  <c r="DX1784"/>
  <c r="BV1784"/>
  <c r="CF1784"/>
  <c r="CV1784"/>
  <c r="DF1784"/>
  <c r="DP1784"/>
  <c r="DZ1784"/>
  <c r="BL1784"/>
  <c r="CJ1784"/>
  <c r="CP1784"/>
  <c r="CZ1784"/>
  <c r="DJ1784"/>
  <c r="DT1784"/>
  <c r="EH1784"/>
  <c r="ER1784"/>
  <c r="FB1784"/>
  <c r="FL1784"/>
  <c r="EJ1784"/>
  <c r="ET1784"/>
  <c r="FD1784"/>
  <c r="FN1784"/>
  <c r="ED1784"/>
  <c r="EN1784"/>
  <c r="EX1784"/>
  <c r="FH1784"/>
  <c r="EF1784"/>
  <c r="EP1784"/>
  <c r="EZ1784"/>
  <c r="FJ1784"/>
  <c r="FH1751"/>
  <c r="FI1751"/>
  <c r="FK1751"/>
  <c r="FJ1751"/>
  <c r="FH1754"/>
  <c r="FI1754"/>
  <c r="FJ1754"/>
  <c r="FK1754"/>
  <c r="EX1751"/>
  <c r="EY1751"/>
  <c r="EZ1751"/>
  <c r="FA1751"/>
  <c r="EX1754"/>
  <c r="EY1754"/>
  <c r="EZ1754"/>
  <c r="FA1754"/>
  <c r="EN1751"/>
  <c r="EO1751"/>
  <c r="EP1751"/>
  <c r="EQ1751"/>
  <c r="EN1754"/>
  <c r="EO1754"/>
  <c r="EP1754"/>
  <c r="EQ1754"/>
  <c r="EE1751"/>
  <c r="EF1751"/>
  <c r="ED1751"/>
  <c r="EG1751"/>
  <c r="EE1754"/>
  <c r="EF1754"/>
  <c r="EG1754"/>
  <c r="ED1754"/>
  <c r="DU1751"/>
  <c r="DV1751"/>
  <c r="DW1751"/>
  <c r="DT1751"/>
  <c r="DT1754"/>
  <c r="DU1754"/>
  <c r="DV1754"/>
  <c r="DW1754"/>
  <c r="DJ1751"/>
  <c r="DK1751"/>
  <c r="DM1751"/>
  <c r="DL1751"/>
  <c r="DJ1754"/>
  <c r="DK1754"/>
  <c r="DL1754"/>
  <c r="DM1754"/>
  <c r="CZ1751"/>
  <c r="DB1751"/>
  <c r="DC1751"/>
  <c r="DA1751"/>
  <c r="CZ1754"/>
  <c r="DB1754"/>
  <c r="DA1754"/>
  <c r="DC1754"/>
  <c r="CQ1751"/>
  <c r="CR1751"/>
  <c r="CS1751"/>
  <c r="CP1751"/>
  <c r="CP1754"/>
  <c r="CQ1754"/>
  <c r="CR1754"/>
  <c r="CS1754"/>
  <c r="CG1751"/>
  <c r="CH1751"/>
  <c r="CI1751"/>
  <c r="CF1751"/>
  <c r="CF1754"/>
  <c r="CG1754"/>
  <c r="CH1754"/>
  <c r="CI1754"/>
  <c r="BW1751"/>
  <c r="BX1751"/>
  <c r="BV1751"/>
  <c r="BY1751"/>
  <c r="BV1754"/>
  <c r="BW1754"/>
  <c r="BX1754"/>
  <c r="BY1754"/>
  <c r="BL1751"/>
  <c r="BM1751"/>
  <c r="BN1751"/>
  <c r="BO1751"/>
  <c r="BL1754"/>
  <c r="BM1754"/>
  <c r="BN1754"/>
  <c r="BO1754"/>
  <c r="BC1751"/>
  <c r="BD1751"/>
  <c r="BE1751"/>
  <c r="BB1751"/>
  <c r="BB1754"/>
  <c r="BC1754"/>
  <c r="BD1754"/>
  <c r="BE1754"/>
  <c r="AR1751"/>
  <c r="AS1751"/>
  <c r="AT1751"/>
  <c r="AU1751"/>
  <c r="AR1754"/>
  <c r="AS1754"/>
  <c r="AT1754"/>
  <c r="AU1754"/>
  <c r="AH1751"/>
  <c r="AI1751"/>
  <c r="AJ1751"/>
  <c r="AK1751"/>
  <c r="AH1754"/>
  <c r="AI1754"/>
  <c r="AJ1754"/>
  <c r="AK1754"/>
  <c r="X1751"/>
  <c r="Z1751"/>
  <c r="AA1751"/>
  <c r="Y1751"/>
  <c r="X1754"/>
  <c r="Y1754"/>
  <c r="Z1754"/>
  <c r="AA1754"/>
  <c r="N1751"/>
  <c r="O1751"/>
  <c r="P1751"/>
  <c r="Q1751"/>
  <c r="N1754"/>
  <c r="O1754"/>
  <c r="P1754"/>
  <c r="Q1754"/>
  <c r="G1751"/>
  <c r="D1751"/>
  <c r="E1751"/>
  <c r="F1751"/>
  <c r="L195" i="2"/>
  <c r="L198"/>
  <c r="L200"/>
  <c r="L202"/>
  <c r="L203"/>
  <c r="L204"/>
  <c r="L205"/>
  <c r="L206"/>
  <c r="L207"/>
  <c r="L208"/>
  <c r="L209"/>
  <c r="F46"/>
  <c r="F188"/>
  <c r="F185"/>
  <c r="F182"/>
  <c r="F179"/>
  <c r="F176"/>
  <c r="F173"/>
  <c r="F169"/>
  <c r="F165"/>
  <c r="F163"/>
  <c r="F159"/>
  <c r="F155"/>
  <c r="F150"/>
  <c r="F147"/>
  <c r="F142"/>
  <c r="F136"/>
  <c r="F132"/>
  <c r="F129"/>
  <c r="F117"/>
  <c r="F110"/>
  <c r="F104"/>
  <c r="F96"/>
  <c r="F90"/>
  <c r="F73"/>
  <c r="F71"/>
  <c r="F67"/>
  <c r="F63"/>
  <c r="F59"/>
  <c r="F55"/>
  <c r="F51"/>
  <c r="C210"/>
  <c r="C48"/>
  <c r="D39" i="3"/>
  <c r="C41"/>
  <c r="C40"/>
  <c r="C47" i="2"/>
  <c r="V3" i="1"/>
  <c r="V3" i="2"/>
  <c r="D6" i="1"/>
  <c r="V5" i="2"/>
  <c r="V4"/>
  <c r="V6"/>
  <c r="V7"/>
  <c r="V8"/>
  <c r="C53"/>
  <c r="C50"/>
  <c r="C48" i="3"/>
  <c r="D51" i="2"/>
  <c r="D46"/>
  <c r="C47" i="3"/>
  <c r="C97"/>
  <c r="C95"/>
  <c r="C94"/>
  <c r="C93"/>
  <c r="C92"/>
  <c r="C91"/>
  <c r="C90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6"/>
  <c r="C45"/>
  <c r="C44"/>
  <c r="C43"/>
  <c r="C42"/>
  <c r="C39"/>
  <c r="G165" i="2"/>
  <c r="H165"/>
  <c r="I165"/>
  <c r="J165"/>
  <c r="K165"/>
  <c r="E165"/>
  <c r="D165"/>
  <c r="D179"/>
  <c r="C49"/>
  <c r="C51"/>
  <c r="C52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D188"/>
  <c r="D185"/>
  <c r="E185"/>
  <c r="G185"/>
  <c r="H185"/>
  <c r="I185"/>
  <c r="J185"/>
  <c r="K185"/>
  <c r="E182"/>
  <c r="G182"/>
  <c r="H182"/>
  <c r="I182"/>
  <c r="J182"/>
  <c r="K182"/>
  <c r="E179"/>
  <c r="G179"/>
  <c r="H179"/>
  <c r="I179"/>
  <c r="J179"/>
  <c r="K179"/>
  <c r="E176"/>
  <c r="G176"/>
  <c r="H176"/>
  <c r="I176"/>
  <c r="J176"/>
  <c r="K176"/>
  <c r="E173"/>
  <c r="G173"/>
  <c r="H173"/>
  <c r="I173"/>
  <c r="J173"/>
  <c r="K173"/>
  <c r="D173"/>
  <c r="E169"/>
  <c r="G169"/>
  <c r="H169"/>
  <c r="I169"/>
  <c r="J169"/>
  <c r="K169"/>
  <c r="D169"/>
  <c r="E163"/>
  <c r="G163"/>
  <c r="H163"/>
  <c r="I163"/>
  <c r="J163"/>
  <c r="K163"/>
  <c r="D163"/>
  <c r="D155"/>
  <c r="E155"/>
  <c r="G155"/>
  <c r="H155"/>
  <c r="I155"/>
  <c r="J155"/>
  <c r="K155"/>
  <c r="E150"/>
  <c r="G150"/>
  <c r="H150"/>
  <c r="I150"/>
  <c r="J150"/>
  <c r="K150"/>
  <c r="E147"/>
  <c r="G147"/>
  <c r="H147"/>
  <c r="I147"/>
  <c r="J147"/>
  <c r="K147"/>
  <c r="E142"/>
  <c r="G142"/>
  <c r="H142"/>
  <c r="I142"/>
  <c r="J142"/>
  <c r="K142"/>
  <c r="E136"/>
  <c r="G136"/>
  <c r="H136"/>
  <c r="I136"/>
  <c r="J136"/>
  <c r="K136"/>
  <c r="E132"/>
  <c r="G132"/>
  <c r="H132"/>
  <c r="I132"/>
  <c r="J132"/>
  <c r="K132"/>
  <c r="E129"/>
  <c r="G129"/>
  <c r="H129"/>
  <c r="I129"/>
  <c r="J129"/>
  <c r="K129"/>
  <c r="D117"/>
  <c r="E117"/>
  <c r="G117"/>
  <c r="H117"/>
  <c r="I117"/>
  <c r="J117"/>
  <c r="K117"/>
  <c r="E110"/>
  <c r="G110"/>
  <c r="H110"/>
  <c r="I110"/>
  <c r="J110"/>
  <c r="K110"/>
  <c r="E104"/>
  <c r="G104"/>
  <c r="H104"/>
  <c r="I104"/>
  <c r="J104"/>
  <c r="K104"/>
  <c r="D96"/>
  <c r="E96"/>
  <c r="G96"/>
  <c r="H96"/>
  <c r="I96"/>
  <c r="J96"/>
  <c r="K96"/>
  <c r="E90"/>
  <c r="G90"/>
  <c r="H90"/>
  <c r="I90"/>
  <c r="J90"/>
  <c r="K90"/>
  <c r="D90"/>
  <c r="E73"/>
  <c r="G73"/>
  <c r="H73"/>
  <c r="I73"/>
  <c r="J73"/>
  <c r="K73"/>
  <c r="E71"/>
  <c r="G71"/>
  <c r="H71"/>
  <c r="I71"/>
  <c r="J71"/>
  <c r="K71"/>
  <c r="E67"/>
  <c r="G67"/>
  <c r="H67"/>
  <c r="I67"/>
  <c r="J67"/>
  <c r="K67"/>
  <c r="E63"/>
  <c r="G63"/>
  <c r="H63"/>
  <c r="I63"/>
  <c r="J63"/>
  <c r="K63"/>
  <c r="E59"/>
  <c r="G59"/>
  <c r="H59"/>
  <c r="I59"/>
  <c r="J59"/>
  <c r="K59"/>
  <c r="E55"/>
  <c r="G55"/>
  <c r="H55"/>
  <c r="I55"/>
  <c r="J55"/>
  <c r="K55"/>
  <c r="E51"/>
  <c r="G51"/>
  <c r="H51"/>
  <c r="I51"/>
  <c r="J51"/>
  <c r="K51"/>
  <c r="E46"/>
  <c r="G46"/>
  <c r="H46"/>
  <c r="I46"/>
  <c r="J46"/>
  <c r="K46"/>
  <c r="D182"/>
  <c r="D176"/>
  <c r="D159"/>
  <c r="D150"/>
  <c r="D147"/>
  <c r="D142"/>
  <c r="D136"/>
  <c r="D132"/>
  <c r="D129"/>
  <c r="D110"/>
  <c r="D104"/>
  <c r="D73"/>
  <c r="D71"/>
  <c r="D67"/>
  <c r="D63"/>
  <c r="D59"/>
  <c r="D55"/>
  <c r="C46"/>
  <c r="CX18" i="5"/>
  <c r="CX16"/>
  <c r="CX8"/>
  <c r="I53" i="3"/>
  <c r="L104"/>
  <c r="L105"/>
  <c r="L106"/>
  <c r="L107"/>
  <c r="L108"/>
  <c r="L109"/>
  <c r="E96"/>
  <c r="F96"/>
  <c r="H96"/>
  <c r="I96"/>
  <c r="J96"/>
  <c r="K96"/>
  <c r="D96"/>
  <c r="E94"/>
  <c r="F94"/>
  <c r="H94"/>
  <c r="I94"/>
  <c r="J94"/>
  <c r="K94"/>
  <c r="D94"/>
  <c r="E91"/>
  <c r="F91"/>
  <c r="H91"/>
  <c r="I91"/>
  <c r="J91"/>
  <c r="K91"/>
  <c r="D91"/>
  <c r="E87"/>
  <c r="F87"/>
  <c r="H87"/>
  <c r="I87"/>
  <c r="J87"/>
  <c r="K87"/>
  <c r="D87"/>
  <c r="F85"/>
  <c r="H85"/>
  <c r="I85"/>
  <c r="J85"/>
  <c r="K85"/>
  <c r="D85"/>
  <c r="E81"/>
  <c r="F81"/>
  <c r="H81"/>
  <c r="I81"/>
  <c r="J81"/>
  <c r="K81"/>
  <c r="D81"/>
  <c r="E76"/>
  <c r="F76"/>
  <c r="H76"/>
  <c r="I76"/>
  <c r="J76"/>
  <c r="K76"/>
  <c r="D76"/>
  <c r="E73"/>
  <c r="F73"/>
  <c r="H73"/>
  <c r="I73"/>
  <c r="J73"/>
  <c r="K73"/>
  <c r="D73"/>
  <c r="E70"/>
  <c r="F70"/>
  <c r="H70"/>
  <c r="I70"/>
  <c r="J70"/>
  <c r="K70"/>
  <c r="D70"/>
  <c r="E63"/>
  <c r="F63"/>
  <c r="H63"/>
  <c r="I63"/>
  <c r="J63"/>
  <c r="K63"/>
  <c r="D63"/>
  <c r="E58"/>
  <c r="F58"/>
  <c r="H58"/>
  <c r="I58"/>
  <c r="J58"/>
  <c r="K58"/>
  <c r="D58"/>
  <c r="E53"/>
  <c r="F53"/>
  <c r="H53"/>
  <c r="J53"/>
  <c r="K53"/>
  <c r="D53"/>
  <c r="E49"/>
  <c r="F49"/>
  <c r="H49"/>
  <c r="I49"/>
  <c r="J49"/>
  <c r="K49"/>
  <c r="D49"/>
  <c r="E46"/>
  <c r="F46"/>
  <c r="H46"/>
  <c r="I46"/>
  <c r="J46"/>
  <c r="K46"/>
  <c r="E42"/>
  <c r="F42"/>
  <c r="H42"/>
  <c r="I42"/>
  <c r="J42"/>
  <c r="K42"/>
  <c r="D42"/>
  <c r="E39"/>
  <c r="F39"/>
  <c r="H39"/>
  <c r="I39"/>
  <c r="J39"/>
  <c r="K39"/>
  <c r="E188" i="2"/>
  <c r="G188"/>
  <c r="H188"/>
  <c r="I188"/>
  <c r="J188"/>
  <c r="K188"/>
  <c r="E159"/>
  <c r="G159"/>
  <c r="H159"/>
  <c r="I159"/>
  <c r="J159"/>
  <c r="K159"/>
  <c r="V9" i="1"/>
  <c r="V8"/>
  <c r="V7"/>
  <c r="V6"/>
  <c r="V5"/>
  <c r="D4" i="3"/>
  <c r="D4" i="2"/>
  <c r="V2" s="1"/>
  <c r="D5" i="1"/>
  <c r="CO6" i="5"/>
  <c r="CX6"/>
  <c r="CO7"/>
  <c r="CX7"/>
  <c r="CO8"/>
  <c r="CO9"/>
  <c r="CX9"/>
  <c r="C97" i="1"/>
  <c r="C117"/>
  <c r="C190" i="2"/>
  <c r="Y2" s="1"/>
  <c r="CO138" i="5"/>
  <c r="CO137"/>
  <c r="CO136"/>
  <c r="CO135"/>
  <c r="CO134"/>
  <c r="CO133"/>
  <c r="CO132"/>
  <c r="CO131"/>
  <c r="CO130"/>
  <c r="CO129"/>
  <c r="CO128"/>
  <c r="CO127"/>
  <c r="CO126"/>
  <c r="CO125"/>
  <c r="CO124"/>
  <c r="CO123"/>
  <c r="CO122"/>
  <c r="CO121"/>
  <c r="CO120"/>
  <c r="CO119"/>
  <c r="CO118"/>
  <c r="CO117"/>
  <c r="CO116"/>
  <c r="CO115"/>
  <c r="CO114"/>
  <c r="CO113"/>
  <c r="CO112"/>
  <c r="CO111"/>
  <c r="CO110"/>
  <c r="CO109"/>
  <c r="CO108"/>
  <c r="CO107"/>
  <c r="CO106"/>
  <c r="CO105"/>
  <c r="CO104"/>
  <c r="CO103"/>
  <c r="CO102"/>
  <c r="CO101"/>
  <c r="CO100"/>
  <c r="CO99"/>
  <c r="CO98"/>
  <c r="CO97"/>
  <c r="CO96"/>
  <c r="CO95"/>
  <c r="CO94"/>
  <c r="CO93"/>
  <c r="CO92"/>
  <c r="CO91"/>
  <c r="CO90"/>
  <c r="CO89"/>
  <c r="CO88"/>
  <c r="CO87"/>
  <c r="CO86"/>
  <c r="CO85"/>
  <c r="CO84"/>
  <c r="CO83"/>
  <c r="CO82"/>
  <c r="CO81"/>
  <c r="CO80"/>
  <c r="CO79"/>
  <c r="CO78"/>
  <c r="CO77"/>
  <c r="CO76"/>
  <c r="CO75"/>
  <c r="CO74"/>
  <c r="CO73"/>
  <c r="CO72"/>
  <c r="CO71"/>
  <c r="CO70"/>
  <c r="CO69"/>
  <c r="CO68"/>
  <c r="CO67"/>
  <c r="CO66"/>
  <c r="CO65"/>
  <c r="CO64"/>
  <c r="CO63"/>
  <c r="CO62"/>
  <c r="CO61"/>
  <c r="CO60"/>
  <c r="CO59"/>
  <c r="CO58"/>
  <c r="CO57"/>
  <c r="CO56"/>
  <c r="CO55"/>
  <c r="CO54"/>
  <c r="CO53"/>
  <c r="CO52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X17"/>
  <c r="CO17"/>
  <c r="CO16"/>
  <c r="CX15"/>
  <c r="CO15"/>
  <c r="CX14"/>
  <c r="CO14"/>
  <c r="CX13"/>
  <c r="CO13"/>
  <c r="CX12"/>
  <c r="CO12"/>
  <c r="CX11"/>
  <c r="CO11"/>
  <c r="CX10"/>
  <c r="CO10"/>
  <c r="CX5"/>
  <c r="CO5"/>
  <c r="CX4"/>
  <c r="CO4"/>
  <c r="CX3"/>
  <c r="CO3"/>
  <c r="CX2"/>
  <c r="CO2"/>
  <c r="CO1"/>
  <c r="A46" i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FJ1752" i="5"/>
  <c r="FA1752"/>
  <c r="EQ1752"/>
  <c r="EG1752"/>
  <c r="DW1752"/>
  <c r="DL1752"/>
  <c r="DB1752"/>
  <c r="CP1752"/>
  <c r="CI1752"/>
  <c r="BY1752"/>
  <c r="BO1752"/>
  <c r="BE1752"/>
  <c r="AU1752"/>
  <c r="AK1752"/>
  <c r="AA1752"/>
  <c r="Q1752"/>
  <c r="EZ1752"/>
  <c r="ED1752"/>
  <c r="DV1752"/>
  <c r="DM1752"/>
  <c r="DA1752"/>
  <c r="CS1752"/>
  <c r="Z1752"/>
  <c r="FI1752"/>
  <c r="EY1752"/>
  <c r="EO1752"/>
  <c r="EF1752"/>
  <c r="DU1752"/>
  <c r="DK1752"/>
  <c r="DC1752"/>
  <c r="CR1752"/>
  <c r="CF1752"/>
  <c r="BX1752"/>
  <c r="BM1752"/>
  <c r="BC1752"/>
  <c r="AS1752"/>
  <c r="AI1752"/>
  <c r="Y1752"/>
  <c r="O1752"/>
  <c r="BV1752"/>
  <c r="BD1752"/>
  <c r="AJ1752"/>
  <c r="FH1752"/>
  <c r="EX1752"/>
  <c r="EN1752"/>
  <c r="EE1752"/>
  <c r="DT1752"/>
  <c r="DJ1752"/>
  <c r="CZ1752"/>
  <c r="CQ1752"/>
  <c r="CG1752"/>
  <c r="BW1752"/>
  <c r="BL1752"/>
  <c r="BB1752"/>
  <c r="AR1752"/>
  <c r="AH1752"/>
  <c r="X1752"/>
  <c r="N1752"/>
  <c r="FK1752"/>
  <c r="EP1752"/>
  <c r="CH1752"/>
  <c r="BN1752"/>
  <c r="AT1752"/>
  <c r="P1752"/>
  <c r="FJ1753"/>
  <c r="EX1753"/>
  <c r="EQ1753"/>
  <c r="EG1753"/>
  <c r="DW1753"/>
  <c r="DM1753"/>
  <c r="DA1753"/>
  <c r="CQ1753"/>
  <c r="CI1753"/>
  <c r="BY1753"/>
  <c r="BO1753"/>
  <c r="BE1753"/>
  <c r="AR1753"/>
  <c r="AH1753"/>
  <c r="AA1753"/>
  <c r="N1753"/>
  <c r="FK1753"/>
  <c r="FA1753"/>
  <c r="EP1753"/>
  <c r="EF1753"/>
  <c r="DV1753"/>
  <c r="DL1753"/>
  <c r="DC1753"/>
  <c r="CP1753"/>
  <c r="CH1753"/>
  <c r="BW1753"/>
  <c r="BN1753"/>
  <c r="BD1753"/>
  <c r="AU1753"/>
  <c r="AK1753"/>
  <c r="Z1753"/>
  <c r="Q1753"/>
  <c r="FI1753"/>
  <c r="EZ1753"/>
  <c r="EO1753"/>
  <c r="EE1753"/>
  <c r="DU1753"/>
  <c r="DK1753"/>
  <c r="DB1753"/>
  <c r="CS1753"/>
  <c r="CG1753"/>
  <c r="BV1753"/>
  <c r="BM1753"/>
  <c r="BC1753"/>
  <c r="AT1753"/>
  <c r="AJ1753"/>
  <c r="Y1753"/>
  <c r="P1753"/>
  <c r="FH1753"/>
  <c r="EY1753"/>
  <c r="EN1753"/>
  <c r="ED1753"/>
  <c r="DT1753"/>
  <c r="DJ1753"/>
  <c r="CZ1753"/>
  <c r="CR1753"/>
  <c r="CF1753"/>
  <c r="BX1753"/>
  <c r="BL1753"/>
  <c r="BB1753"/>
  <c r="AS1753"/>
  <c r="AI1753"/>
  <c r="X1753"/>
  <c r="O1753"/>
  <c r="D338"/>
  <c r="L39" i="3" l="1"/>
  <c r="L46"/>
  <c r="L58"/>
  <c r="L63"/>
  <c r="L73"/>
  <c r="L81"/>
  <c r="L87"/>
  <c r="J190" i="2"/>
  <c r="AF2" s="1"/>
  <c r="M42" i="3"/>
  <c r="M49"/>
  <c r="M70"/>
  <c r="M76"/>
  <c r="M85"/>
  <c r="M96"/>
  <c r="M53"/>
  <c r="M39"/>
  <c r="M46"/>
  <c r="M58"/>
  <c r="M63"/>
  <c r="M73"/>
  <c r="M81"/>
  <c r="M87"/>
  <c r="M94"/>
  <c r="M91"/>
  <c r="L188" i="2"/>
  <c r="K190"/>
  <c r="I190"/>
  <c r="M46"/>
  <c r="M51"/>
  <c r="M55"/>
  <c r="M59"/>
  <c r="M63"/>
  <c r="M67"/>
  <c r="M71"/>
  <c r="M73"/>
  <c r="M104"/>
  <c r="M110"/>
  <c r="M117"/>
  <c r="M169"/>
  <c r="L55"/>
  <c r="L63"/>
  <c r="L71"/>
  <c r="L90"/>
  <c r="L104"/>
  <c r="L117"/>
  <c r="L132"/>
  <c r="L142"/>
  <c r="L150"/>
  <c r="L159"/>
  <c r="L165"/>
  <c r="L173"/>
  <c r="L179"/>
  <c r="L46"/>
  <c r="M159"/>
  <c r="M188"/>
  <c r="M90"/>
  <c r="M96"/>
  <c r="M129"/>
  <c r="M132"/>
  <c r="M136"/>
  <c r="M142"/>
  <c r="M147"/>
  <c r="M150"/>
  <c r="M155"/>
  <c r="M163"/>
  <c r="M173"/>
  <c r="M176"/>
  <c r="M179"/>
  <c r="M182"/>
  <c r="M165"/>
  <c r="L51"/>
  <c r="L59"/>
  <c r="L67"/>
  <c r="L73"/>
  <c r="L96"/>
  <c r="L110"/>
  <c r="L129"/>
  <c r="L136"/>
  <c r="L147"/>
  <c r="L155"/>
  <c r="L163"/>
  <c r="L169"/>
  <c r="L176"/>
  <c r="L182"/>
  <c r="L42" i="3"/>
  <c r="L49"/>
  <c r="L53"/>
  <c r="L70"/>
  <c r="L76"/>
  <c r="L85"/>
  <c r="L91"/>
  <c r="L94"/>
  <c r="L96"/>
  <c r="AC2"/>
  <c r="L185" i="2"/>
  <c r="M185"/>
  <c r="F190"/>
  <c r="AB2" s="1"/>
  <c r="E190"/>
  <c r="AA2" s="1"/>
  <c r="D190"/>
  <c r="Z2" s="1"/>
  <c r="H190"/>
  <c r="AD2" s="1"/>
  <c r="D7" i="1"/>
  <c r="G190" i="2"/>
  <c r="L210"/>
  <c r="F98" i="3"/>
  <c r="AB2" s="1"/>
  <c r="L118"/>
  <c r="E98"/>
  <c r="AA2" s="1"/>
  <c r="V4" i="1"/>
  <c r="AG2" i="2"/>
  <c r="AE2"/>
  <c r="K98" i="3"/>
  <c r="AG2" s="1"/>
  <c r="H98"/>
  <c r="AD2" s="1"/>
  <c r="D5"/>
  <c r="J98"/>
  <c r="D98"/>
  <c r="Z2" s="1"/>
  <c r="I98"/>
  <c r="AE2" s="1"/>
  <c r="AG1780" i="5"/>
  <c r="D1780"/>
  <c r="CE1780"/>
  <c r="AJ1780"/>
  <c r="BH1780"/>
  <c r="BN1780"/>
  <c r="CT1780"/>
  <c r="DP1780"/>
  <c r="EH1780"/>
  <c r="ED1780"/>
  <c r="CO1780"/>
  <c r="EW1780"/>
  <c r="BK1780"/>
  <c r="R1780"/>
  <c r="AV1780"/>
  <c r="CL1780"/>
  <c r="BB1780"/>
  <c r="DX1780"/>
  <c r="CJ1780"/>
  <c r="FL1780"/>
  <c r="FH1780"/>
  <c r="AB1779"/>
  <c r="EC1779"/>
  <c r="ET1779"/>
  <c r="DV1779"/>
  <c r="AL1779"/>
  <c r="AN1778"/>
  <c r="DN1778"/>
  <c r="AR1778"/>
  <c r="DD1778"/>
  <c r="CJ1778"/>
  <c r="EP1778"/>
  <c r="AQ1779"/>
  <c r="BP1779"/>
  <c r="DJ1779"/>
  <c r="J1779"/>
  <c r="BX1779"/>
  <c r="EN1779"/>
  <c r="AD1779"/>
  <c r="DD1779"/>
  <c r="EW1779"/>
  <c r="BZ1779"/>
  <c r="DT1779"/>
  <c r="EM1778"/>
  <c r="CH1778"/>
  <c r="DS1778"/>
  <c r="ET1778"/>
  <c r="BZ1778"/>
  <c r="BR1778"/>
  <c r="AX1778"/>
  <c r="FH1778"/>
  <c r="CR1778"/>
  <c r="BK1778"/>
  <c r="C1779"/>
  <c r="FB1779"/>
  <c r="CR1779"/>
  <c r="Z1779"/>
  <c r="EM1779"/>
  <c r="FL1779"/>
  <c r="EX1778"/>
  <c r="DI1778"/>
  <c r="DV1778"/>
  <c r="BL1778"/>
  <c r="N1778"/>
  <c r="BH1778"/>
  <c r="J1780"/>
  <c r="X1780"/>
  <c r="AT1780"/>
  <c r="BL1780"/>
  <c r="EX1780"/>
  <c r="DI1780"/>
  <c r="AN1780"/>
  <c r="AH1780"/>
  <c r="DD1780"/>
  <c r="ET1780"/>
  <c r="T1779"/>
  <c r="DN1779"/>
  <c r="BU1779"/>
  <c r="T1778"/>
  <c r="AT1778"/>
  <c r="CO1778"/>
  <c r="CE1778"/>
  <c r="AT1779"/>
  <c r="P1779"/>
  <c r="FG1779"/>
  <c r="CP1779"/>
  <c r="BD1779"/>
  <c r="BA1778"/>
  <c r="AD1778"/>
  <c r="FB1778"/>
  <c r="CT1778"/>
  <c r="EC1778"/>
  <c r="Z1778"/>
  <c r="H1779"/>
  <c r="CZ1779"/>
  <c r="R1779"/>
  <c r="DF1778"/>
  <c r="FD1778"/>
  <c r="AL1778"/>
  <c r="AQ1780"/>
  <c r="AL1780"/>
  <c r="CH1780"/>
  <c r="CV1780"/>
  <c r="FD1780"/>
  <c r="FG1780"/>
  <c r="CY1780"/>
  <c r="BR1780"/>
  <c r="CF1780"/>
  <c r="ER1780"/>
  <c r="CH1779"/>
  <c r="M1779"/>
  <c r="BL1779"/>
  <c r="CL1778"/>
  <c r="X1779"/>
  <c r="BA1779"/>
  <c r="ER1779"/>
  <c r="CF1779"/>
  <c r="AH1779"/>
  <c r="DL1778"/>
  <c r="DB1778"/>
  <c r="AQ1778"/>
  <c r="C1778"/>
  <c r="BV1778"/>
  <c r="AB1778"/>
  <c r="BF1779"/>
  <c r="ED1779"/>
  <c r="CV1778"/>
  <c r="CZ1778"/>
  <c r="BP1778"/>
  <c r="FN1778"/>
  <c r="M1780"/>
  <c r="AD1780"/>
  <c r="AR1780"/>
  <c r="BV1780"/>
  <c r="EJ1780"/>
  <c r="EC1780"/>
  <c r="BU1780"/>
  <c r="AX1780"/>
  <c r="DV1780"/>
  <c r="DT1780"/>
  <c r="FJ1780"/>
  <c r="AR1779"/>
  <c r="CO1779"/>
  <c r="EN1778"/>
  <c r="BU1778"/>
  <c r="J1778"/>
  <c r="DB1779"/>
  <c r="AJ1779"/>
  <c r="W1779"/>
  <c r="EJ1779"/>
  <c r="DL1779"/>
  <c r="AH1778"/>
  <c r="DX1778"/>
  <c r="BF1778"/>
  <c r="DJ1778"/>
  <c r="EW1778"/>
  <c r="BR1779"/>
  <c r="EP1779"/>
  <c r="CB1779"/>
  <c r="ER1778"/>
  <c r="M1778"/>
  <c r="CY1778"/>
  <c r="DZ1778"/>
  <c r="C1780"/>
  <c r="BZ1780"/>
  <c r="FB1780"/>
  <c r="P1780"/>
  <c r="DB1780"/>
  <c r="EP1780"/>
  <c r="AX1779"/>
  <c r="CB1778"/>
  <c r="FD1779"/>
  <c r="AV1779"/>
  <c r="FN1779"/>
  <c r="DT1778"/>
  <c r="DS1779"/>
  <c r="F1778"/>
  <c r="DP1778"/>
  <c r="H1780"/>
  <c r="DN1780"/>
  <c r="EZ1780"/>
  <c r="AB1780"/>
  <c r="CZ1780"/>
  <c r="AN1779"/>
  <c r="EF1778"/>
  <c r="W1778"/>
  <c r="EZ1778"/>
  <c r="DX1779"/>
  <c r="CY1779"/>
  <c r="CV1779"/>
  <c r="AG1778"/>
  <c r="FL1778"/>
  <c r="CJ1779"/>
  <c r="CT1779"/>
  <c r="EJ1778"/>
  <c r="EM1780"/>
  <c r="F1780"/>
  <c r="BF1780"/>
  <c r="CR1780"/>
  <c r="CP1780"/>
  <c r="EF1780"/>
  <c r="T1780"/>
  <c r="Z1780"/>
  <c r="BD1780"/>
  <c r="DF1780"/>
  <c r="FN1780"/>
  <c r="DZ1779"/>
  <c r="F1779"/>
  <c r="BV1779"/>
  <c r="P1778"/>
  <c r="N1779"/>
  <c r="EZ1779"/>
  <c r="DP1779"/>
  <c r="CL1779"/>
  <c r="DI1779"/>
  <c r="FJ1779"/>
  <c r="BN1778"/>
  <c r="CF1778"/>
  <c r="AJ1778"/>
  <c r="D1778"/>
  <c r="BX1778"/>
  <c r="D1779"/>
  <c r="DF1779"/>
  <c r="AV1778"/>
  <c r="H1778"/>
  <c r="BA1780"/>
  <c r="DL1780"/>
  <c r="W1780"/>
  <c r="BP1780"/>
  <c r="DZ1780"/>
  <c r="EX1779"/>
  <c r="FH1779"/>
  <c r="FJ1778"/>
  <c r="AG1779"/>
  <c r="BB1779"/>
  <c r="BK1779"/>
  <c r="R1778"/>
  <c r="X1778"/>
  <c r="EH1778"/>
  <c r="BD1778"/>
  <c r="BN1779"/>
  <c r="DS1780"/>
  <c r="CB1780"/>
  <c r="DJ1780"/>
  <c r="N1780"/>
  <c r="BX1780"/>
  <c r="EN1780"/>
  <c r="EH1779"/>
  <c r="BH1779"/>
  <c r="EF1779"/>
  <c r="CP1778"/>
  <c r="FG1778"/>
  <c r="BB1778"/>
  <c r="CE1779"/>
  <c r="ED1778"/>
  <c r="DB1777"/>
  <c r="H341"/>
  <c r="DZ1777"/>
  <c r="EC1777"/>
  <c r="FH1777"/>
  <c r="F341"/>
  <c r="EJ1777"/>
  <c r="AH1777"/>
  <c r="CV1777"/>
  <c r="D1777"/>
  <c r="FN1777"/>
  <c r="ER1777"/>
  <c r="CE1777"/>
  <c r="EH1777"/>
  <c r="AJ1777"/>
  <c r="DN1777"/>
  <c r="DL1777"/>
  <c r="DX1777"/>
  <c r="FB1777"/>
  <c r="CJ1777"/>
  <c r="BV1777"/>
  <c r="DI1777"/>
  <c r="FL1777"/>
  <c r="BL1777"/>
  <c r="FJ1777"/>
  <c r="FD1777"/>
  <c r="BD1777"/>
  <c r="J1777"/>
  <c r="AT1777"/>
  <c r="I341"/>
  <c r="CH1777"/>
  <c r="AX1777"/>
  <c r="R1777"/>
  <c r="CO1777"/>
  <c r="DS1777"/>
  <c r="CY1777"/>
  <c r="Z1777"/>
  <c r="C1777"/>
  <c r="P1777"/>
  <c r="AR1777"/>
  <c r="CB1777"/>
  <c r="CT1777"/>
  <c r="AQ1777"/>
  <c r="BA1777"/>
  <c r="ET1777"/>
  <c r="EF1777"/>
  <c r="CZ1777"/>
  <c r="DV1777"/>
  <c r="AN1777"/>
  <c r="DJ1777"/>
  <c r="EM1777"/>
  <c r="E341"/>
  <c r="AD1777"/>
  <c r="X1777"/>
  <c r="AB1777"/>
  <c r="DD1777"/>
  <c r="K341"/>
  <c r="BN1777"/>
  <c r="M1777"/>
  <c r="EN1777"/>
  <c r="T1777"/>
  <c r="N1777"/>
  <c r="BF1777"/>
  <c r="DF1777"/>
  <c r="BU1777"/>
  <c r="BR1777"/>
  <c r="CF1777"/>
  <c r="AG1777"/>
  <c r="EX1777"/>
  <c r="F1777"/>
  <c r="CP1777"/>
  <c r="DP1777"/>
  <c r="G341"/>
  <c r="ED1777"/>
  <c r="DT1777"/>
  <c r="EW1777"/>
  <c r="L341"/>
  <c r="BZ1777"/>
  <c r="BB1777"/>
  <c r="BX1777"/>
  <c r="BP1777"/>
  <c r="EP1777"/>
  <c r="AV1777"/>
  <c r="CR1777"/>
  <c r="CL1777"/>
  <c r="AL1777"/>
  <c r="H1777"/>
  <c r="EZ1777"/>
  <c r="W1777"/>
  <c r="BK1777"/>
  <c r="FG1777"/>
  <c r="BH1777"/>
  <c r="J341"/>
  <c r="M341" l="1"/>
  <c r="M98" i="3"/>
  <c r="AF2"/>
  <c r="L98"/>
  <c r="L190" i="2"/>
  <c r="AC2"/>
  <c r="M190"/>
  <c r="C118" i="3"/>
  <c r="C98"/>
  <c r="Y2" s="1"/>
  <c r="D342" i="5"/>
  <c r="D341"/>
  <c r="CF1775"/>
  <c r="H1774"/>
  <c r="FH1773"/>
  <c r="BR1776"/>
  <c r="DZ1776"/>
  <c r="CZ1775"/>
  <c r="L340"/>
  <c r="AR1773"/>
  <c r="D1775"/>
  <c r="CO1776"/>
  <c r="AR1774"/>
  <c r="AD1774"/>
  <c r="AR1776"/>
  <c r="DV1774"/>
  <c r="E338"/>
  <c r="DV1776"/>
  <c r="DI1774"/>
  <c r="ER1774"/>
  <c r="DT1774"/>
  <c r="EN1775"/>
  <c r="W1774"/>
  <c r="E339"/>
  <c r="FN1773"/>
  <c r="AL1774"/>
  <c r="BZ1775"/>
  <c r="T1776"/>
  <c r="FH1774"/>
  <c r="EP1776"/>
  <c r="DX1776"/>
  <c r="R1774"/>
  <c r="CJ1774"/>
  <c r="CT1774"/>
  <c r="D1774"/>
  <c r="EH1773"/>
  <c r="EP1775"/>
  <c r="AT1774"/>
  <c r="CR1775"/>
  <c r="CB1774"/>
  <c r="BZ1774"/>
  <c r="FG1773"/>
  <c r="DJ1774"/>
  <c r="DZ1774"/>
  <c r="CZ1774"/>
  <c r="CP1775"/>
  <c r="CJ1773"/>
  <c r="ET1775"/>
  <c r="AN1773"/>
  <c r="K340"/>
  <c r="BR1775"/>
  <c r="BK1774"/>
  <c r="G339"/>
  <c r="FB1776"/>
  <c r="EC1775"/>
  <c r="BH1776"/>
  <c r="AN1776"/>
  <c r="EH1776"/>
  <c r="DI1776"/>
  <c r="I339"/>
  <c r="AV1773"/>
  <c r="BL1773"/>
  <c r="DZ1775"/>
  <c r="DD1776"/>
  <c r="J340"/>
  <c r="BA1775"/>
  <c r="AB1776"/>
  <c r="EC1773"/>
  <c r="CR1776"/>
  <c r="BP1776"/>
  <c r="DX1774"/>
  <c r="AV1776"/>
  <c r="EN1773"/>
  <c r="EM1774"/>
  <c r="R1773"/>
  <c r="DZ1773"/>
  <c r="CV1774"/>
  <c r="BZ1773"/>
  <c r="ER1775"/>
  <c r="AT1773"/>
  <c r="AQ1774"/>
  <c r="AQ1776"/>
  <c r="BF1775"/>
  <c r="BU1776"/>
  <c r="CB1776"/>
  <c r="J1776"/>
  <c r="Z1776"/>
  <c r="D1776"/>
  <c r="BA1773"/>
  <c r="EJ1776"/>
  <c r="EZ1774"/>
  <c r="BK1775"/>
  <c r="AL1775"/>
  <c r="BV1773"/>
  <c r="BK1773"/>
  <c r="CJ1776"/>
  <c r="AR1775"/>
  <c r="DF1773"/>
  <c r="EW1775"/>
  <c r="BD1776"/>
  <c r="DB1775"/>
  <c r="FN1776"/>
  <c r="EJ1774"/>
  <c r="H1773"/>
  <c r="FG1775"/>
  <c r="AJ1776"/>
  <c r="AX1774"/>
  <c r="BP1774"/>
  <c r="BB1775"/>
  <c r="BP1773"/>
  <c r="FD1773"/>
  <c r="BF1773"/>
  <c r="FD1774"/>
  <c r="AD1773"/>
  <c r="AX1773"/>
  <c r="BP1775"/>
  <c r="P1773"/>
  <c r="EF1774"/>
  <c r="CP1776"/>
  <c r="CR1773"/>
  <c r="DD1773"/>
  <c r="EN1774"/>
  <c r="C1774"/>
  <c r="BV1775"/>
  <c r="BF1776"/>
  <c r="P1775"/>
  <c r="N1775"/>
  <c r="P1774"/>
  <c r="BZ1776"/>
  <c r="W1773"/>
  <c r="EC1774"/>
  <c r="DL1773"/>
  <c r="Z1775"/>
  <c r="ED1775"/>
  <c r="AG1775"/>
  <c r="CP1773"/>
  <c r="BB1773"/>
  <c r="R1775"/>
  <c r="EM1776"/>
  <c r="BL1775"/>
  <c r="BK1776"/>
  <c r="ER1776"/>
  <c r="AQ1773"/>
  <c r="AJ1775"/>
  <c r="F1773"/>
  <c r="DT1775"/>
  <c r="CH1776"/>
  <c r="J1774"/>
  <c r="FH1775"/>
  <c r="BH1775"/>
  <c r="BA1774"/>
  <c r="CY1774"/>
  <c r="AH1773"/>
  <c r="EP1774"/>
  <c r="M1774"/>
  <c r="X1776"/>
  <c r="DT1776"/>
  <c r="DN1773"/>
  <c r="CZ1776"/>
  <c r="BN1775"/>
  <c r="DF1775"/>
  <c r="W1775"/>
  <c r="DN1775"/>
  <c r="AD1775"/>
  <c r="AX1775"/>
  <c r="CL1774"/>
  <c r="N1774"/>
  <c r="T1773"/>
  <c r="G340"/>
  <c r="CV1773"/>
  <c r="G338"/>
  <c r="CE1773"/>
  <c r="AT1775"/>
  <c r="J338"/>
  <c r="FN1775"/>
  <c r="DS1776"/>
  <c r="FJ1776"/>
  <c r="DS1774"/>
  <c r="DT1773"/>
  <c r="EZ1776"/>
  <c r="CF1773"/>
  <c r="CB1775"/>
  <c r="CL1776"/>
  <c r="AH1776"/>
  <c r="AV1774"/>
  <c r="CO1773"/>
  <c r="AJ1773"/>
  <c r="DX1775"/>
  <c r="DP1773"/>
  <c r="EW1773"/>
  <c r="DL1774"/>
  <c r="AH1774"/>
  <c r="J339"/>
  <c r="DP1776"/>
  <c r="DN1776"/>
  <c r="FH1776"/>
  <c r="BD1775"/>
  <c r="AB1775"/>
  <c r="T1774"/>
  <c r="FN1774"/>
  <c r="M1773"/>
  <c r="CL1775"/>
  <c r="BN1776"/>
  <c r="K338"/>
  <c r="CH1773"/>
  <c r="W1776"/>
  <c r="BF1774"/>
  <c r="DL1775"/>
  <c r="AL1776"/>
  <c r="EP1773"/>
  <c r="CL1773"/>
  <c r="L338"/>
  <c r="DL1776"/>
  <c r="CF1774"/>
  <c r="AG1773"/>
  <c r="AG1776"/>
  <c r="BB1774"/>
  <c r="EZ1775"/>
  <c r="BL1776"/>
  <c r="CY1773"/>
  <c r="DF1776"/>
  <c r="EN1776"/>
  <c r="BH1774"/>
  <c r="CZ1773"/>
  <c r="BD1773"/>
  <c r="CB1773"/>
  <c r="BU1775"/>
  <c r="DB1774"/>
  <c r="F1774"/>
  <c r="AJ1774"/>
  <c r="CF1776"/>
  <c r="CY1776"/>
  <c r="BU1773"/>
  <c r="EX1775"/>
  <c r="Z1773"/>
  <c r="DV1775"/>
  <c r="F1775"/>
  <c r="CE1776"/>
  <c r="FD1776"/>
  <c r="AN1774"/>
  <c r="AL1773"/>
  <c r="DP1774"/>
  <c r="J1773"/>
  <c r="FB1774"/>
  <c r="BL1774"/>
  <c r="I338"/>
  <c r="BR1773"/>
  <c r="M1776"/>
  <c r="DV1773"/>
  <c r="EJ1773"/>
  <c r="EH1775"/>
  <c r="FL1773"/>
  <c r="BX1776"/>
  <c r="CV1776"/>
  <c r="ED1776"/>
  <c r="CR1774"/>
  <c r="AB1773"/>
  <c r="ED1773"/>
  <c r="AT1776"/>
  <c r="F340"/>
  <c r="AH1775"/>
  <c r="DB1776"/>
  <c r="FD1775"/>
  <c r="H1775"/>
  <c r="DJ1773"/>
  <c r="FG1776"/>
  <c r="FL1775"/>
  <c r="CP1774"/>
  <c r="CE1774"/>
  <c r="C1776"/>
  <c r="EC1776"/>
  <c r="N1773"/>
  <c r="FL1774"/>
  <c r="BV1774"/>
  <c r="T1775"/>
  <c r="DN1774"/>
  <c r="BV1776"/>
  <c r="EZ1773"/>
  <c r="DX1773"/>
  <c r="BD1774"/>
  <c r="BU1774"/>
  <c r="H340"/>
  <c r="FL1776"/>
  <c r="M1775"/>
  <c r="J1775"/>
  <c r="ET1776"/>
  <c r="DI1773"/>
  <c r="EM1775"/>
  <c r="AN1775"/>
  <c r="N1776"/>
  <c r="AB1774"/>
  <c r="X1774"/>
  <c r="ET1773"/>
  <c r="CO1774"/>
  <c r="CE1775"/>
  <c r="DF1774"/>
  <c r="BN1773"/>
  <c r="BX1775"/>
  <c r="C1773"/>
  <c r="DS1773"/>
  <c r="E340"/>
  <c r="CH1775"/>
  <c r="CJ1775"/>
  <c r="X1773"/>
  <c r="DS1775"/>
  <c r="BR1774"/>
  <c r="I340"/>
  <c r="CY1775"/>
  <c r="BN1774"/>
  <c r="EW1774"/>
  <c r="AD1776"/>
  <c r="ER1773"/>
  <c r="X1775"/>
  <c r="FB1775"/>
  <c r="AV1775"/>
  <c r="F338"/>
  <c r="ET1774"/>
  <c r="FJ1774"/>
  <c r="CH1774"/>
  <c r="Z1774"/>
  <c r="P1776"/>
  <c r="CT1776"/>
  <c r="FG1774"/>
  <c r="EF1773"/>
  <c r="R1776"/>
  <c r="DJ1776"/>
  <c r="CO1775"/>
  <c r="DJ1775"/>
  <c r="EX1776"/>
  <c r="EF1775"/>
  <c r="CT1773"/>
  <c r="FJ1773"/>
  <c r="EJ1775"/>
  <c r="EX1773"/>
  <c r="CT1775"/>
  <c r="EX1774"/>
  <c r="ED1774"/>
  <c r="DB1773"/>
  <c r="BX1774"/>
  <c r="FJ1775"/>
  <c r="DD1775"/>
  <c r="FB1773"/>
  <c r="BB1776"/>
  <c r="AX1776"/>
  <c r="D1773"/>
  <c r="L339"/>
  <c r="H1776"/>
  <c r="F339"/>
  <c r="F1776"/>
  <c r="CV1775"/>
  <c r="AQ1775"/>
  <c r="EF1776"/>
  <c r="DI1775"/>
  <c r="BX1773"/>
  <c r="BA1776"/>
  <c r="BH1773"/>
  <c r="DD1774"/>
  <c r="C1775"/>
  <c r="EW1776"/>
  <c r="EH1774"/>
  <c r="EM1773"/>
  <c r="AG1774"/>
  <c r="DP1775"/>
  <c r="K339"/>
  <c r="D340"/>
  <c r="H339"/>
  <c r="H338"/>
  <c r="D339"/>
  <c r="ES1759" l="1"/>
  <c r="ES1764"/>
  <c r="ER1752"/>
  <c r="ER1753"/>
  <c r="ER1762"/>
  <c r="ER1767"/>
  <c r="EU1754"/>
  <c r="EU1759"/>
  <c r="EU1760"/>
  <c r="ET1752"/>
  <c r="ET1757"/>
  <c r="ET1762"/>
  <c r="ET1763"/>
  <c r="ET1756"/>
  <c r="ET1761"/>
  <c r="ET1766"/>
  <c r="ET1767"/>
  <c r="ER1758"/>
  <c r="ER1763"/>
  <c r="ER1768"/>
  <c r="EU1755"/>
  <c r="EU1756"/>
  <c r="EU1765"/>
  <c r="ET1753"/>
  <c r="ET1758"/>
  <c r="ET1759"/>
  <c r="ET1768"/>
  <c r="ES1756"/>
  <c r="ES1761"/>
  <c r="ES1762"/>
  <c r="ES1755"/>
  <c r="ES1760"/>
  <c r="ES1765"/>
  <c r="ES1766"/>
  <c r="EU1761"/>
  <c r="EU1766"/>
  <c r="ET1754"/>
  <c r="ET1755"/>
  <c r="ET1764"/>
  <c r="ES1752"/>
  <c r="ES1757"/>
  <c r="ES1758"/>
  <c r="ES1767"/>
  <c r="ER1755"/>
  <c r="ER1760"/>
  <c r="ER1761"/>
  <c r="ER1754"/>
  <c r="ER1759"/>
  <c r="ER1764"/>
  <c r="ER1765"/>
  <c r="EU1752"/>
  <c r="ET1760"/>
  <c r="ET1765"/>
  <c r="ES1753"/>
  <c r="ES1754"/>
  <c r="ES1763"/>
  <c r="ES1768"/>
  <c r="ER1756"/>
  <c r="ER1757"/>
  <c r="ER1766"/>
  <c r="EU1753"/>
  <c r="EU1758"/>
  <c r="EU1763"/>
  <c r="EU1764"/>
  <c r="EU1757"/>
  <c r="EU1762"/>
  <c r="EU1767"/>
  <c r="EU1768"/>
  <c r="M340"/>
  <c r="DX1758"/>
  <c r="DX1764"/>
  <c r="DY1758"/>
  <c r="DZ1765"/>
  <c r="EA1760"/>
  <c r="EA1765"/>
  <c r="DX1761"/>
  <c r="DY1768"/>
  <c r="DZ1766"/>
  <c r="DZ1768"/>
  <c r="DZ1758"/>
  <c r="EA1756"/>
  <c r="EA1758"/>
  <c r="DY1755"/>
  <c r="DZ1762"/>
  <c r="EA1764"/>
  <c r="EA1762"/>
  <c r="DY1759"/>
  <c r="DY1753"/>
  <c r="DZ1755"/>
  <c r="EA1766"/>
  <c r="DX1762"/>
  <c r="DX1768"/>
  <c r="DY1762"/>
  <c r="DY1752"/>
  <c r="EA1768"/>
  <c r="DZ1752"/>
  <c r="DX1765"/>
  <c r="DX1755"/>
  <c r="DY1757"/>
  <c r="DZ1756"/>
  <c r="DX1759"/>
  <c r="DZ1760"/>
  <c r="EA1763"/>
  <c r="DX1763"/>
  <c r="DX1756"/>
  <c r="DY1763"/>
  <c r="DY1761"/>
  <c r="DZ1763"/>
  <c r="DZ1753"/>
  <c r="DX1766"/>
  <c r="EA1753"/>
  <c r="DY1766"/>
  <c r="DY1756"/>
  <c r="DZ1759"/>
  <c r="EA1757"/>
  <c r="DX1753"/>
  <c r="DY1760"/>
  <c r="EA1759"/>
  <c r="EA1761"/>
  <c r="DX1757"/>
  <c r="DY1764"/>
  <c r="DZ1754"/>
  <c r="DZ1764"/>
  <c r="EA1767"/>
  <c r="DX1767"/>
  <c r="EA1754"/>
  <c r="DY1767"/>
  <c r="DX1752"/>
  <c r="DZ1767"/>
  <c r="DZ1757"/>
  <c r="DX1754"/>
  <c r="DX1760"/>
  <c r="DY1754"/>
  <c r="DZ1761"/>
  <c r="EA1752"/>
  <c r="EA1755"/>
  <c r="DY1765"/>
  <c r="K1764"/>
  <c r="J1764"/>
  <c r="I1766"/>
  <c r="H1767"/>
  <c r="K1765"/>
  <c r="J1765"/>
  <c r="I1767"/>
  <c r="H1768"/>
  <c r="H1752"/>
  <c r="I1765"/>
  <c r="K1762"/>
  <c r="J1762"/>
  <c r="I1753"/>
  <c r="H1764"/>
  <c r="K1763"/>
  <c r="H1766"/>
  <c r="J1752"/>
  <c r="K1768"/>
  <c r="J1768"/>
  <c r="K1752"/>
  <c r="I1755"/>
  <c r="H1754"/>
  <c r="K1753"/>
  <c r="J1753"/>
  <c r="I1757"/>
  <c r="H1755"/>
  <c r="J1759"/>
  <c r="K1766"/>
  <c r="J1766"/>
  <c r="I1768"/>
  <c r="I1752"/>
  <c r="H1761"/>
  <c r="I1762"/>
  <c r="J1763"/>
  <c r="K1756"/>
  <c r="J1756"/>
  <c r="I1760"/>
  <c r="H1757"/>
  <c r="K1757"/>
  <c r="J1757"/>
  <c r="I1756"/>
  <c r="H1758"/>
  <c r="J1767"/>
  <c r="H1765"/>
  <c r="K1754"/>
  <c r="J1754"/>
  <c r="I1758"/>
  <c r="H1756"/>
  <c r="J1755"/>
  <c r="K1759"/>
  <c r="H1760"/>
  <c r="K1760"/>
  <c r="J1760"/>
  <c r="I1763"/>
  <c r="H1762"/>
  <c r="K1761"/>
  <c r="J1761"/>
  <c r="I1764"/>
  <c r="H1763"/>
  <c r="K1767"/>
  <c r="I1754"/>
  <c r="K1758"/>
  <c r="J1758"/>
  <c r="I1761"/>
  <c r="H1759"/>
  <c r="K1755"/>
  <c r="H1753"/>
  <c r="I1759"/>
  <c r="DO1759"/>
  <c r="DO1764"/>
  <c r="DN1752"/>
  <c r="DN1753"/>
  <c r="DN1762"/>
  <c r="DN1767"/>
  <c r="DQ1754"/>
  <c r="DQ1759"/>
  <c r="DQ1760"/>
  <c r="DP1752"/>
  <c r="DP1757"/>
  <c r="DP1762"/>
  <c r="DP1763"/>
  <c r="DP1756"/>
  <c r="DP1761"/>
  <c r="DP1766"/>
  <c r="DP1767"/>
  <c r="DN1758"/>
  <c r="DN1763"/>
  <c r="DN1768"/>
  <c r="DQ1755"/>
  <c r="DQ1756"/>
  <c r="DQ1765"/>
  <c r="DP1753"/>
  <c r="DP1758"/>
  <c r="DP1759"/>
  <c r="DP1768"/>
  <c r="DO1756"/>
  <c r="DO1761"/>
  <c r="DO1762"/>
  <c r="DO1755"/>
  <c r="DO1760"/>
  <c r="DO1765"/>
  <c r="DO1766"/>
  <c r="DQ1761"/>
  <c r="DQ1766"/>
  <c r="DP1754"/>
  <c r="DP1755"/>
  <c r="DP1764"/>
  <c r="DO1752"/>
  <c r="DO1757"/>
  <c r="DO1758"/>
  <c r="DO1767"/>
  <c r="DN1755"/>
  <c r="DN1760"/>
  <c r="DN1761"/>
  <c r="DN1754"/>
  <c r="DN1759"/>
  <c r="DN1764"/>
  <c r="DN1765"/>
  <c r="DQ1752"/>
  <c r="DP1760"/>
  <c r="DP1765"/>
  <c r="DO1753"/>
  <c r="DO1754"/>
  <c r="DO1763"/>
  <c r="DO1768"/>
  <c r="DN1756"/>
  <c r="DN1757"/>
  <c r="DN1766"/>
  <c r="DQ1753"/>
  <c r="DQ1758"/>
  <c r="DQ1763"/>
  <c r="DQ1764"/>
  <c r="DQ1757"/>
  <c r="DQ1762"/>
  <c r="DQ1767"/>
  <c r="DQ1768"/>
  <c r="CA1758"/>
  <c r="CA1763"/>
  <c r="CA1768"/>
  <c r="BZ1753"/>
  <c r="BZ1762"/>
  <c r="BZ1767"/>
  <c r="CC1753"/>
  <c r="CC1758"/>
  <c r="CC1759"/>
  <c r="CC1768"/>
  <c r="CB1755"/>
  <c r="CB1760"/>
  <c r="CB1761"/>
  <c r="CB1754"/>
  <c r="CB1759"/>
  <c r="CB1764"/>
  <c r="CB1765"/>
  <c r="BZ1758"/>
  <c r="CC1760"/>
  <c r="CC1765"/>
  <c r="CB1752"/>
  <c r="CB1753"/>
  <c r="CB1762"/>
  <c r="CB1767"/>
  <c r="CA1756"/>
  <c r="CA1757"/>
  <c r="CA1766"/>
  <c r="BZ1755"/>
  <c r="BZ1760"/>
  <c r="BZ1761"/>
  <c r="BZ1754"/>
  <c r="BZ1759"/>
  <c r="BZ1764"/>
  <c r="BZ1765"/>
  <c r="CB1758"/>
  <c r="CB1763"/>
  <c r="CB1768"/>
  <c r="CA1753"/>
  <c r="CA1762"/>
  <c r="CA1767"/>
  <c r="BZ1756"/>
  <c r="BZ1757"/>
  <c r="BZ1766"/>
  <c r="CC1752"/>
  <c r="CC1757"/>
  <c r="CC1762"/>
  <c r="CC1763"/>
  <c r="CC1756"/>
  <c r="CC1761"/>
  <c r="CC1766"/>
  <c r="CC1767"/>
  <c r="BZ1752"/>
  <c r="BZ1763"/>
  <c r="BZ1768"/>
  <c r="CC1754"/>
  <c r="CC1755"/>
  <c r="CC1764"/>
  <c r="CA1752"/>
  <c r="CB1756"/>
  <c r="CB1757"/>
  <c r="CB1766"/>
  <c r="CA1755"/>
  <c r="CA1760"/>
  <c r="CA1761"/>
  <c r="CA1754"/>
  <c r="CA1759"/>
  <c r="CA1764"/>
  <c r="CA1765"/>
  <c r="DF1753"/>
  <c r="DF1762"/>
  <c r="DF1767"/>
  <c r="DF1768"/>
  <c r="DE1760"/>
  <c r="DE1765"/>
  <c r="DG1756"/>
  <c r="DG1757"/>
  <c r="DF1759"/>
  <c r="DD1755"/>
  <c r="DD1760"/>
  <c r="DD1761"/>
  <c r="DD1754"/>
  <c r="DD1759"/>
  <c r="DD1764"/>
  <c r="DD1765"/>
  <c r="DG1752"/>
  <c r="DE1756"/>
  <c r="DE1761"/>
  <c r="DE1766"/>
  <c r="DE1767"/>
  <c r="DG1768"/>
  <c r="DF1761"/>
  <c r="DD1756"/>
  <c r="DD1757"/>
  <c r="DD1766"/>
  <c r="DG1753"/>
  <c r="DG1763"/>
  <c r="DF1756"/>
  <c r="DF1758"/>
  <c r="DG1762"/>
  <c r="DF1754"/>
  <c r="DF1763"/>
  <c r="DF1764"/>
  <c r="DG1760"/>
  <c r="DF1752"/>
  <c r="DD1752"/>
  <c r="DD1753"/>
  <c r="DD1762"/>
  <c r="DD1767"/>
  <c r="DG1755"/>
  <c r="DG1766"/>
  <c r="DG1767"/>
  <c r="DF1765"/>
  <c r="DE1753"/>
  <c r="DE1758"/>
  <c r="DE1759"/>
  <c r="DE1752"/>
  <c r="DE1757"/>
  <c r="DE1762"/>
  <c r="DE1763"/>
  <c r="DD1758"/>
  <c r="DD1763"/>
  <c r="DD1768"/>
  <c r="DG1758"/>
  <c r="DG1759"/>
  <c r="DF1760"/>
  <c r="DF1766"/>
  <c r="DE1754"/>
  <c r="DE1755"/>
  <c r="DE1764"/>
  <c r="DG1754"/>
  <c r="DG1764"/>
  <c r="DG1765"/>
  <c r="DE1768"/>
  <c r="DG1761"/>
  <c r="DF1755"/>
  <c r="DF1757"/>
  <c r="AM1758"/>
  <c r="AL1764"/>
  <c r="AL1761"/>
  <c r="AM1765"/>
  <c r="AL1762"/>
  <c r="AL1759"/>
  <c r="AN1754"/>
  <c r="AN1765"/>
  <c r="AM1755"/>
  <c r="AN1760"/>
  <c r="AM1764"/>
  <c r="AN1767"/>
  <c r="AO1763"/>
  <c r="AM1762"/>
  <c r="AL1768"/>
  <c r="AO1754"/>
  <c r="AL1753"/>
  <c r="AL1766"/>
  <c r="AO1765"/>
  <c r="AN1758"/>
  <c r="AM1763"/>
  <c r="AL1755"/>
  <c r="AN1752"/>
  <c r="AN1762"/>
  <c r="AO1756"/>
  <c r="AL1767"/>
  <c r="AO1768"/>
  <c r="AM1756"/>
  <c r="AO1767"/>
  <c r="AL1752"/>
  <c r="AN1756"/>
  <c r="AM1760"/>
  <c r="AN1759"/>
  <c r="AO1755"/>
  <c r="AM1767"/>
  <c r="AN1766"/>
  <c r="AO1764"/>
  <c r="AO1752"/>
  <c r="AN1764"/>
  <c r="AM1768"/>
  <c r="AM1753"/>
  <c r="AN1755"/>
  <c r="AL1758"/>
  <c r="AM1759"/>
  <c r="AO1766"/>
  <c r="AN1753"/>
  <c r="AN1757"/>
  <c r="AL1763"/>
  <c r="AM1752"/>
  <c r="AO1759"/>
  <c r="AO1760"/>
  <c r="AN1768"/>
  <c r="AL1756"/>
  <c r="AM1761"/>
  <c r="AN1763"/>
  <c r="AM1754"/>
  <c r="AL1760"/>
  <c r="AL1757"/>
  <c r="AM1757"/>
  <c r="AM1766"/>
  <c r="AO1761"/>
  <c r="AO1758"/>
  <c r="AL1765"/>
  <c r="AL1754"/>
  <c r="AN1761"/>
  <c r="AO1762"/>
  <c r="AO1753"/>
  <c r="AO1757"/>
  <c r="S1752"/>
  <c r="R1768"/>
  <c r="S1768"/>
  <c r="T1768"/>
  <c r="U1768"/>
  <c r="R1752"/>
  <c r="R1753"/>
  <c r="S1753"/>
  <c r="T1753"/>
  <c r="U1753"/>
  <c r="R1766"/>
  <c r="S1766"/>
  <c r="T1766"/>
  <c r="U1766"/>
  <c r="T1767"/>
  <c r="R1763"/>
  <c r="S1763"/>
  <c r="T1755"/>
  <c r="R1756"/>
  <c r="S1756"/>
  <c r="T1756"/>
  <c r="U1756"/>
  <c r="R1757"/>
  <c r="S1757"/>
  <c r="T1757"/>
  <c r="U1757"/>
  <c r="T1752"/>
  <c r="R1754"/>
  <c r="S1754"/>
  <c r="T1754"/>
  <c r="U1754"/>
  <c r="R1767"/>
  <c r="S1767"/>
  <c r="T1759"/>
  <c r="R1764"/>
  <c r="R1760"/>
  <c r="S1760"/>
  <c r="T1760"/>
  <c r="U1760"/>
  <c r="R1761"/>
  <c r="S1761"/>
  <c r="T1761"/>
  <c r="U1761"/>
  <c r="U1759"/>
  <c r="R1758"/>
  <c r="S1758"/>
  <c r="T1758"/>
  <c r="U1758"/>
  <c r="U1752"/>
  <c r="R1755"/>
  <c r="S1755"/>
  <c r="U1755"/>
  <c r="S1764"/>
  <c r="T1764"/>
  <c r="U1764"/>
  <c r="R1765"/>
  <c r="S1765"/>
  <c r="T1765"/>
  <c r="U1765"/>
  <c r="T1763"/>
  <c r="R1762"/>
  <c r="S1762"/>
  <c r="T1762"/>
  <c r="U1762"/>
  <c r="U1763"/>
  <c r="R1759"/>
  <c r="S1759"/>
  <c r="U1767"/>
  <c r="FC1754"/>
  <c r="FC1759"/>
  <c r="FC1756"/>
  <c r="FC1753"/>
  <c r="FC1758"/>
  <c r="FC1763"/>
  <c r="FC1760"/>
  <c r="FC1757"/>
  <c r="FB1762"/>
  <c r="FB1767"/>
  <c r="FB1768"/>
  <c r="FB1761"/>
  <c r="FD1762"/>
  <c r="FE1768"/>
  <c r="FD1757"/>
  <c r="FE1766"/>
  <c r="FE1767"/>
  <c r="FD1756"/>
  <c r="FD1761"/>
  <c r="FD1754"/>
  <c r="FD1755"/>
  <c r="FD1760"/>
  <c r="FD1765"/>
  <c r="FD1758"/>
  <c r="FD1759"/>
  <c r="FC1762"/>
  <c r="FC1767"/>
  <c r="FC1764"/>
  <c r="FC1761"/>
  <c r="FB1766"/>
  <c r="FE1752"/>
  <c r="FE1753"/>
  <c r="FB1765"/>
  <c r="FB1752"/>
  <c r="FE1757"/>
  <c r="FE1756"/>
  <c r="FE1761"/>
  <c r="FE1754"/>
  <c r="FE1755"/>
  <c r="FE1760"/>
  <c r="FE1765"/>
  <c r="FE1758"/>
  <c r="FE1759"/>
  <c r="FD1764"/>
  <c r="FD1752"/>
  <c r="FD1766"/>
  <c r="FD1763"/>
  <c r="FC1766"/>
  <c r="FB1755"/>
  <c r="FC1768"/>
  <c r="FC1765"/>
  <c r="FB1754"/>
  <c r="FB1759"/>
  <c r="FB1760"/>
  <c r="FB1753"/>
  <c r="FB1758"/>
  <c r="FB1763"/>
  <c r="FB1764"/>
  <c r="FB1757"/>
  <c r="FB1756"/>
  <c r="FE1764"/>
  <c r="FD1753"/>
  <c r="FE1762"/>
  <c r="FE1763"/>
  <c r="FD1768"/>
  <c r="FC1755"/>
  <c r="FC1752"/>
  <c r="FD1767"/>
  <c r="CV1758"/>
  <c r="CT1758"/>
  <c r="CV1757"/>
  <c r="CW1757"/>
  <c r="CV1760"/>
  <c r="CV1752"/>
  <c r="CW1764"/>
  <c r="CV1763"/>
  <c r="CU1764"/>
  <c r="CU1761"/>
  <c r="CV1766"/>
  <c r="CU1767"/>
  <c r="CT1768"/>
  <c r="CT1753"/>
  <c r="CU1754"/>
  <c r="CT1755"/>
  <c r="CW1755"/>
  <c r="CW1754"/>
  <c r="CU1752"/>
  <c r="CW1760"/>
  <c r="CV1759"/>
  <c r="CU1760"/>
  <c r="CV1761"/>
  <c r="CV1762"/>
  <c r="CU1763"/>
  <c r="CT1764"/>
  <c r="CV1765"/>
  <c r="CU1766"/>
  <c r="CT1767"/>
  <c r="CU1765"/>
  <c r="CW1766"/>
  <c r="CT1754"/>
  <c r="CW1759"/>
  <c r="CW1753"/>
  <c r="CV1756"/>
  <c r="CU1759"/>
  <c r="CV1753"/>
  <c r="CT1763"/>
  <c r="CW1762"/>
  <c r="CT1757"/>
  <c r="CV1768"/>
  <c r="CW1756"/>
  <c r="CU1756"/>
  <c r="CU1758"/>
  <c r="CW1767"/>
  <c r="CT1762"/>
  <c r="CW1761"/>
  <c r="CW1752"/>
  <c r="CV1767"/>
  <c r="CT1761"/>
  <c r="CU1755"/>
  <c r="CT1765"/>
  <c r="CT1760"/>
  <c r="CU1762"/>
  <c r="CU1753"/>
  <c r="CT1766"/>
  <c r="CW1765"/>
  <c r="CT1752"/>
  <c r="CV1755"/>
  <c r="CW1763"/>
  <c r="CT1759"/>
  <c r="CW1758"/>
  <c r="CU1757"/>
  <c r="CV1764"/>
  <c r="CW1768"/>
  <c r="CU1768"/>
  <c r="CV1754"/>
  <c r="CT1756"/>
  <c r="CJ1763"/>
  <c r="CL1764"/>
  <c r="CM1763"/>
  <c r="CL1759"/>
  <c r="CK1763"/>
  <c r="CL1753"/>
  <c r="CL1766"/>
  <c r="CK1762"/>
  <c r="CJ1766"/>
  <c r="CK1756"/>
  <c r="CJ1752"/>
  <c r="CJ1765"/>
  <c r="CM1752"/>
  <c r="CK1760"/>
  <c r="CJ1756"/>
  <c r="CM1753"/>
  <c r="CM1756"/>
  <c r="CK1764"/>
  <c r="CJ1760"/>
  <c r="CL1756"/>
  <c r="CM1760"/>
  <c r="CJ1767"/>
  <c r="CM1754"/>
  <c r="CM1767"/>
  <c r="CL1763"/>
  <c r="CK1767"/>
  <c r="CL1757"/>
  <c r="CK1753"/>
  <c r="CK1766"/>
  <c r="CJ1754"/>
  <c r="CL1761"/>
  <c r="CK1757"/>
  <c r="CJ1753"/>
  <c r="CM1757"/>
  <c r="CJ1758"/>
  <c r="CL1765"/>
  <c r="CK1761"/>
  <c r="CJ1757"/>
  <c r="CL1752"/>
  <c r="CK1768"/>
  <c r="CJ1764"/>
  <c r="CK1755"/>
  <c r="CM1764"/>
  <c r="CM1761"/>
  <c r="CM1758"/>
  <c r="CL1754"/>
  <c r="CL1767"/>
  <c r="CL1760"/>
  <c r="CM1762"/>
  <c r="CL1758"/>
  <c r="CK1754"/>
  <c r="CK1759"/>
  <c r="CM1766"/>
  <c r="CL1762"/>
  <c r="CK1758"/>
  <c r="CJ1762"/>
  <c r="CK1752"/>
  <c r="CK1765"/>
  <c r="CJ1761"/>
  <c r="CL1768"/>
  <c r="CJ1755"/>
  <c r="CJ1768"/>
  <c r="CM1755"/>
  <c r="CM1768"/>
  <c r="CJ1759"/>
  <c r="CM1765"/>
  <c r="CM1759"/>
  <c r="CL1755"/>
  <c r="AW1758"/>
  <c r="AV1763"/>
  <c r="AV1765"/>
  <c r="AX1758"/>
  <c r="AV1762"/>
  <c r="AW1765"/>
  <c r="AX1753"/>
  <c r="AW1760"/>
  <c r="AW1753"/>
  <c r="AY1768"/>
  <c r="AW1755"/>
  <c r="AV1764"/>
  <c r="AV1757"/>
  <c r="AX1756"/>
  <c r="AW1759"/>
  <c r="AV1768"/>
  <c r="AY1754"/>
  <c r="AV1758"/>
  <c r="AX1767"/>
  <c r="AY1765"/>
  <c r="AW1756"/>
  <c r="AX1755"/>
  <c r="AY1764"/>
  <c r="AX1752"/>
  <c r="AV1760"/>
  <c r="AW1757"/>
  <c r="AX1768"/>
  <c r="AV1755"/>
  <c r="AW1761"/>
  <c r="AY1766"/>
  <c r="AW1754"/>
  <c r="AV1759"/>
  <c r="AV1761"/>
  <c r="AX1754"/>
  <c r="AY1760"/>
  <c r="AX1765"/>
  <c r="AV1756"/>
  <c r="AX1759"/>
  <c r="AX1764"/>
  <c r="AW1767"/>
  <c r="AX1763"/>
  <c r="AY1762"/>
  <c r="AW1766"/>
  <c r="AV1752"/>
  <c r="AY1757"/>
  <c r="AX1766"/>
  <c r="AV1754"/>
  <c r="AY1767"/>
  <c r="AY1761"/>
  <c r="AW1752"/>
  <c r="AY1755"/>
  <c r="AX1760"/>
  <c r="AW1763"/>
  <c r="AY1763"/>
  <c r="AY1758"/>
  <c r="AW1762"/>
  <c r="AV1767"/>
  <c r="AY1753"/>
  <c r="AX1762"/>
  <c r="AV1766"/>
  <c r="AY1752"/>
  <c r="AX1757"/>
  <c r="AW1764"/>
  <c r="AV1753"/>
  <c r="AY1756"/>
  <c r="AX1761"/>
  <c r="AW1768"/>
  <c r="AY1759"/>
  <c r="AB1758"/>
  <c r="AD1767"/>
  <c r="AE1766"/>
  <c r="AB1756"/>
  <c r="AD1764"/>
  <c r="AC1768"/>
  <c r="AE1763"/>
  <c r="AE1767"/>
  <c r="AC1767"/>
  <c r="AE1752"/>
  <c r="AE1758"/>
  <c r="AC1765"/>
  <c r="AB1761"/>
  <c r="AE1757"/>
  <c r="AD1761"/>
  <c r="AE1759"/>
  <c r="AB1752"/>
  <c r="AC1759"/>
  <c r="AB1763"/>
  <c r="AC1757"/>
  <c r="AC1753"/>
  <c r="AE1765"/>
  <c r="AC1752"/>
  <c r="AD1755"/>
  <c r="AC1758"/>
  <c r="AD1768"/>
  <c r="AB1755"/>
  <c r="AD1754"/>
  <c r="AD1758"/>
  <c r="AB1754"/>
  <c r="AE1768"/>
  <c r="AE1762"/>
  <c r="AE1764"/>
  <c r="AD1759"/>
  <c r="AD1760"/>
  <c r="AC1764"/>
  <c r="AE1755"/>
  <c r="AB1762"/>
  <c r="AC1766"/>
  <c r="AD1753"/>
  <c r="AB1760"/>
  <c r="AD1763"/>
  <c r="AD1752"/>
  <c r="AC1756"/>
  <c r="AC1754"/>
  <c r="AB1753"/>
  <c r="AC1755"/>
  <c r="AB1759"/>
  <c r="AD1762"/>
  <c r="AD1766"/>
  <c r="AB1768"/>
  <c r="AE1761"/>
  <c r="AD1765"/>
  <c r="AE1756"/>
  <c r="AC1763"/>
  <c r="AB1767"/>
  <c r="AE1754"/>
  <c r="AC1761"/>
  <c r="AB1766"/>
  <c r="AE1753"/>
  <c r="AD1757"/>
  <c r="AB1764"/>
  <c r="AC1762"/>
  <c r="AD1756"/>
  <c r="AC1760"/>
  <c r="AB1757"/>
  <c r="AE1760"/>
  <c r="AB1765"/>
  <c r="BQ1768"/>
  <c r="BP1756"/>
  <c r="BQ1755"/>
  <c r="BS1768"/>
  <c r="BS1757"/>
  <c r="BS1758"/>
  <c r="BS1763"/>
  <c r="BQ1754"/>
  <c r="BP1766"/>
  <c r="BR1761"/>
  <c r="BR1766"/>
  <c r="BP1757"/>
  <c r="BQ1763"/>
  <c r="BR1765"/>
  <c r="BQ1753"/>
  <c r="BP1761"/>
  <c r="BP1758"/>
  <c r="BQ1752"/>
  <c r="BQ1757"/>
  <c r="BP1765"/>
  <c r="BS1752"/>
  <c r="BP1755"/>
  <c r="BP1760"/>
  <c r="BQ1767"/>
  <c r="BR1755"/>
  <c r="BR1752"/>
  <c r="BS1762"/>
  <c r="BS1767"/>
  <c r="BQ1758"/>
  <c r="BR1764"/>
  <c r="BS1766"/>
  <c r="BR1754"/>
  <c r="BQ1762"/>
  <c r="BS1765"/>
  <c r="BQ1759"/>
  <c r="BR1753"/>
  <c r="BR1758"/>
  <c r="BQ1766"/>
  <c r="BR1756"/>
  <c r="BQ1756"/>
  <c r="BQ1761"/>
  <c r="BS1753"/>
  <c r="BS1756"/>
  <c r="BP1759"/>
  <c r="BP1764"/>
  <c r="BP1762"/>
  <c r="BR1759"/>
  <c r="BP1763"/>
  <c r="BP1768"/>
  <c r="BS1755"/>
  <c r="BR1763"/>
  <c r="BP1767"/>
  <c r="BS1754"/>
  <c r="BS1759"/>
  <c r="BR1767"/>
  <c r="BP1754"/>
  <c r="BR1757"/>
  <c r="BR1762"/>
  <c r="BP1753"/>
  <c r="BR1768"/>
  <c r="BQ1760"/>
  <c r="BQ1765"/>
  <c r="BS1761"/>
  <c r="BS1760"/>
  <c r="BQ1764"/>
  <c r="BP1752"/>
  <c r="BR1760"/>
  <c r="BS1764"/>
  <c r="BF1758"/>
  <c r="BF1760"/>
  <c r="BH1764"/>
  <c r="BH1767"/>
  <c r="BH1765"/>
  <c r="BG1756"/>
  <c r="BI1767"/>
  <c r="BF1753"/>
  <c r="BH1756"/>
  <c r="BG1768"/>
  <c r="BG1753"/>
  <c r="BH1761"/>
  <c r="BI1760"/>
  <c r="BF1767"/>
  <c r="BG1757"/>
  <c r="BG1764"/>
  <c r="BI1764"/>
  <c r="BG1759"/>
  <c r="BG1761"/>
  <c r="BF1763"/>
  <c r="BI1768"/>
  <c r="BF1762"/>
  <c r="BF1764"/>
  <c r="BH1768"/>
  <c r="BG1754"/>
  <c r="BG1760"/>
  <c r="BF1755"/>
  <c r="BH1754"/>
  <c r="BF1757"/>
  <c r="BH1760"/>
  <c r="BI1754"/>
  <c r="BH1758"/>
  <c r="BF1761"/>
  <c r="BG1755"/>
  <c r="BH1753"/>
  <c r="BH1762"/>
  <c r="BF1765"/>
  <c r="BI1752"/>
  <c r="BG1763"/>
  <c r="BG1765"/>
  <c r="BI1757"/>
  <c r="BH1755"/>
  <c r="BF1766"/>
  <c r="BF1768"/>
  <c r="BI1755"/>
  <c r="BG1758"/>
  <c r="BF1759"/>
  <c r="BI1758"/>
  <c r="BI1759"/>
  <c r="BG1762"/>
  <c r="BI1753"/>
  <c r="BH1757"/>
  <c r="BI1763"/>
  <c r="BG1766"/>
  <c r="BI1765"/>
  <c r="BG1752"/>
  <c r="BH1766"/>
  <c r="BI1766"/>
  <c r="BI1756"/>
  <c r="BG1767"/>
  <c r="BF1752"/>
  <c r="BI1761"/>
  <c r="BH1759"/>
  <c r="BF1754"/>
  <c r="BF1756"/>
  <c r="BH1752"/>
  <c r="BH1763"/>
  <c r="BI1762"/>
  <c r="EK1760"/>
  <c r="EK1765"/>
  <c r="EJ1753"/>
  <c r="EJ1754"/>
  <c r="EJ1763"/>
  <c r="EJ1768"/>
  <c r="EI1756"/>
  <c r="EI1757"/>
  <c r="EI1766"/>
  <c r="EH1755"/>
  <c r="EH1760"/>
  <c r="EH1761"/>
  <c r="EH1754"/>
  <c r="EH1759"/>
  <c r="EH1764"/>
  <c r="EH1765"/>
  <c r="EH1753"/>
  <c r="EJ1759"/>
  <c r="EJ1764"/>
  <c r="EI1752"/>
  <c r="EI1753"/>
  <c r="EI1762"/>
  <c r="EI1767"/>
  <c r="EH1756"/>
  <c r="EH1757"/>
  <c r="EH1766"/>
  <c r="EK1752"/>
  <c r="EK1757"/>
  <c r="EK1762"/>
  <c r="EK1763"/>
  <c r="EK1756"/>
  <c r="EK1761"/>
  <c r="EK1766"/>
  <c r="EK1767"/>
  <c r="EI1758"/>
  <c r="EI1763"/>
  <c r="EI1768"/>
  <c r="EH1752"/>
  <c r="EH1762"/>
  <c r="EH1767"/>
  <c r="EK1753"/>
  <c r="EK1758"/>
  <c r="EK1759"/>
  <c r="EK1768"/>
  <c r="EJ1756"/>
  <c r="EJ1761"/>
  <c r="EJ1762"/>
  <c r="EJ1755"/>
  <c r="EJ1760"/>
  <c r="EJ1765"/>
  <c r="EJ1766"/>
  <c r="EH1758"/>
  <c r="EH1763"/>
  <c r="EH1768"/>
  <c r="EK1754"/>
  <c r="EK1755"/>
  <c r="EK1764"/>
  <c r="EJ1752"/>
  <c r="EJ1757"/>
  <c r="EJ1758"/>
  <c r="EJ1767"/>
  <c r="EI1755"/>
  <c r="EI1760"/>
  <c r="EI1761"/>
  <c r="EI1754"/>
  <c r="EI1759"/>
  <c r="EI1764"/>
  <c r="EI1765"/>
  <c r="FO1761"/>
  <c r="FO1764"/>
  <c r="FM1755"/>
  <c r="FM1756"/>
  <c r="FL1766"/>
  <c r="FL1767"/>
  <c r="FL1768"/>
  <c r="FO1760"/>
  <c r="FO1765"/>
  <c r="FN1763"/>
  <c r="FN1764"/>
  <c r="FO1755"/>
  <c r="FO1757"/>
  <c r="FN1767"/>
  <c r="FN1768"/>
  <c r="FO1767"/>
  <c r="FM1752"/>
  <c r="FN1755"/>
  <c r="FN1756"/>
  <c r="FN1761"/>
  <c r="FN1762"/>
  <c r="FO1752"/>
  <c r="FO1766"/>
  <c r="FL1752"/>
  <c r="FL1753"/>
  <c r="FM1762"/>
  <c r="FO1756"/>
  <c r="FO1759"/>
  <c r="FN1753"/>
  <c r="FN1754"/>
  <c r="FO1768"/>
  <c r="FN1752"/>
  <c r="FN1757"/>
  <c r="FN1758"/>
  <c r="FL1758"/>
  <c r="FL1763"/>
  <c r="FL1764"/>
  <c r="FL1765"/>
  <c r="FO1753"/>
  <c r="FM1753"/>
  <c r="FM1754"/>
  <c r="FM1759"/>
  <c r="FM1760"/>
  <c r="FU1760" s="1"/>
  <c r="FO1763"/>
  <c r="FL1755"/>
  <c r="FL1756"/>
  <c r="FL1757"/>
  <c r="FL1754"/>
  <c r="FL1759"/>
  <c r="FT1759" s="1"/>
  <c r="FL1760"/>
  <c r="FL1761"/>
  <c r="FM1765"/>
  <c r="FO1754"/>
  <c r="FO1758"/>
  <c r="FO1762"/>
  <c r="FW1762" s="1"/>
  <c r="FL1762"/>
  <c r="FN1759"/>
  <c r="FV1759" s="1"/>
  <c r="FN1760"/>
  <c r="FV1760" s="1"/>
  <c r="FN1765"/>
  <c r="FN1766"/>
  <c r="FM1757"/>
  <c r="FM1758"/>
  <c r="FU1758" s="1"/>
  <c r="FM1763"/>
  <c r="FM1764"/>
  <c r="FU1764" s="1"/>
  <c r="FM1761"/>
  <c r="FU1761" s="1"/>
  <c r="FM1766"/>
  <c r="FM1767"/>
  <c r="FU1767" s="1"/>
  <c r="FM1768"/>
  <c r="FU1768" s="1"/>
  <c r="FU1759"/>
  <c r="FU1755"/>
  <c r="FW1761"/>
  <c r="FW1767"/>
  <c r="FW1754"/>
  <c r="FW1759"/>
  <c r="FU1752"/>
  <c r="FT1766"/>
  <c r="FT1757"/>
  <c r="FV1765"/>
  <c r="FV1752"/>
  <c r="FT1768"/>
  <c r="FW1766"/>
  <c r="FU1766"/>
  <c r="FV1766"/>
  <c r="FT1760"/>
  <c r="FW1763"/>
  <c r="FT1758"/>
  <c r="FW1768"/>
  <c r="FV1764"/>
  <c r="FV1757"/>
  <c r="FT1752"/>
  <c r="FW1752"/>
  <c r="FV1761"/>
  <c r="FU1754"/>
  <c r="FT1754"/>
  <c r="FV1767"/>
  <c r="FT1767"/>
  <c r="FV1754"/>
  <c r="FT1753"/>
  <c r="FW1757"/>
  <c r="FU1756"/>
  <c r="FW1753"/>
  <c r="FV1753"/>
  <c r="FV1763"/>
  <c r="FU1763"/>
  <c r="FT1756"/>
  <c r="FT1763"/>
  <c r="FW1764"/>
  <c r="FW1758"/>
  <c r="FW1765"/>
  <c r="FU1753"/>
  <c r="FW1760"/>
  <c r="FT1765"/>
  <c r="FT1764"/>
  <c r="FW1756"/>
  <c r="FU1765"/>
  <c r="FW1755"/>
  <c r="FV1756"/>
  <c r="FU1757"/>
  <c r="FT1755"/>
  <c r="FU1762"/>
  <c r="FT1762"/>
  <c r="FV1755"/>
  <c r="FV1762"/>
  <c r="FV1758"/>
  <c r="FV1768"/>
  <c r="FT1761"/>
  <c r="M338"/>
  <c r="B338" s="1"/>
  <c r="M339"/>
  <c r="FX1759" l="1"/>
  <c r="FP1759" s="1"/>
  <c r="FX1752"/>
  <c r="FP1752" s="1"/>
  <c r="FX1766"/>
  <c r="FX1756"/>
  <c r="FX1753"/>
  <c r="FP1753" s="1"/>
  <c r="FX1767"/>
  <c r="FP1767" s="1"/>
  <c r="FX1765"/>
  <c r="FX1763"/>
  <c r="FP1763" s="1"/>
  <c r="FX1757"/>
  <c r="FP1757" s="1"/>
  <c r="FX1760"/>
  <c r="FP1760" s="1"/>
  <c r="FX1754"/>
  <c r="FX1761"/>
  <c r="FP1761" s="1"/>
  <c r="FX1758"/>
  <c r="FX1755"/>
  <c r="FX1768"/>
  <c r="FP1768" s="1"/>
  <c r="FX1762"/>
  <c r="FX1764"/>
  <c r="B339"/>
  <c r="B342"/>
  <c r="FP1754" l="1"/>
  <c r="B340"/>
  <c r="FP1755"/>
  <c r="FP1756" s="1"/>
  <c r="FP1758"/>
  <c r="B341" l="1"/>
  <c r="H56" i="1" s="1"/>
  <c r="FP1762" i="5"/>
  <c r="K92" i="1" l="1"/>
  <c r="E45"/>
  <c r="F74"/>
  <c r="G50"/>
  <c r="B93"/>
  <c r="K81"/>
  <c r="D66"/>
  <c r="K77"/>
  <c r="B45"/>
  <c r="E60"/>
  <c r="K70"/>
  <c r="K68"/>
  <c r="B94"/>
  <c r="F50"/>
  <c r="H52"/>
  <c r="B46"/>
  <c r="D87"/>
  <c r="E70"/>
  <c r="J63"/>
  <c r="I48"/>
  <c r="H89"/>
  <c r="H70"/>
  <c r="B89"/>
  <c r="D55"/>
  <c r="E63"/>
  <c r="F58"/>
  <c r="H79"/>
  <c r="K60"/>
  <c r="D58"/>
  <c r="D80"/>
  <c r="E88"/>
  <c r="F66"/>
  <c r="F71"/>
  <c r="G58"/>
  <c r="G88"/>
  <c r="J86"/>
  <c r="I75"/>
  <c r="G56"/>
  <c r="H85"/>
  <c r="I71"/>
  <c r="J74"/>
  <c r="B52"/>
  <c r="B86"/>
  <c r="D84"/>
  <c r="E72"/>
  <c r="E92"/>
  <c r="F55"/>
  <c r="F70"/>
  <c r="G96"/>
  <c r="G89"/>
  <c r="G65"/>
  <c r="H60"/>
  <c r="B50"/>
  <c r="B63"/>
  <c r="D67"/>
  <c r="D74"/>
  <c r="D72"/>
  <c r="E74"/>
  <c r="E57"/>
  <c r="F51"/>
  <c r="F94"/>
  <c r="F85"/>
  <c r="F82"/>
  <c r="H95"/>
  <c r="I88"/>
  <c r="G69"/>
  <c r="J72"/>
  <c r="G49"/>
  <c r="K61"/>
  <c r="K83"/>
  <c r="G71"/>
  <c r="K94"/>
  <c r="I90"/>
  <c r="J92"/>
  <c r="G51"/>
  <c r="G93"/>
  <c r="J75"/>
  <c r="J52"/>
  <c r="B59"/>
  <c r="B70"/>
  <c r="B75"/>
  <c r="B57"/>
  <c r="B76"/>
  <c r="D68"/>
  <c r="D70"/>
  <c r="D82"/>
  <c r="E51"/>
  <c r="E56"/>
  <c r="E75"/>
  <c r="E81"/>
  <c r="F88"/>
  <c r="F49"/>
  <c r="I59"/>
  <c r="H61"/>
  <c r="G74"/>
  <c r="H93"/>
  <c r="H50"/>
  <c r="I53"/>
  <c r="I81"/>
  <c r="J53"/>
  <c r="J79"/>
  <c r="B83"/>
  <c r="B90"/>
  <c r="B54"/>
  <c r="D96"/>
  <c r="D64"/>
  <c r="D78"/>
  <c r="D57"/>
  <c r="D89"/>
  <c r="E93"/>
  <c r="E76"/>
  <c r="E64"/>
  <c r="E91"/>
  <c r="E59"/>
  <c r="E73"/>
  <c r="F57"/>
  <c r="F64"/>
  <c r="F63"/>
  <c r="F78"/>
  <c r="F65"/>
  <c r="F95"/>
  <c r="F76"/>
  <c r="G94"/>
  <c r="H88"/>
  <c r="G62"/>
  <c r="K93"/>
  <c r="K74"/>
  <c r="G84"/>
  <c r="J60"/>
  <c r="J90"/>
  <c r="I54"/>
  <c r="G57"/>
  <c r="J57"/>
  <c r="K69"/>
  <c r="K79"/>
  <c r="G61"/>
  <c r="G87"/>
  <c r="I83"/>
  <c r="J93"/>
  <c r="G63"/>
  <c r="K56"/>
  <c r="H66"/>
  <c r="J69"/>
  <c r="K78"/>
  <c r="H51"/>
  <c r="K82"/>
  <c r="J82"/>
  <c r="G73"/>
  <c r="H77"/>
  <c r="J88"/>
  <c r="E77"/>
  <c r="H62"/>
  <c r="B80"/>
  <c r="B77"/>
  <c r="B87"/>
  <c r="D88"/>
  <c r="B72"/>
  <c r="B69"/>
  <c r="B95"/>
  <c r="B79"/>
  <c r="B84"/>
  <c r="B58"/>
  <c r="D73"/>
  <c r="D54"/>
  <c r="D79"/>
  <c r="D59"/>
  <c r="D60"/>
  <c r="D69"/>
  <c r="E68"/>
  <c r="E49"/>
  <c r="E67"/>
  <c r="E83"/>
  <c r="E87"/>
  <c r="F84"/>
  <c r="F54"/>
  <c r="F87"/>
  <c r="F73"/>
  <c r="F52"/>
  <c r="F60"/>
  <c r="E78"/>
  <c r="H63"/>
  <c r="K89"/>
  <c r="H53"/>
  <c r="K90"/>
  <c r="G66"/>
  <c r="J73"/>
  <c r="H87"/>
  <c r="I76"/>
  <c r="I93"/>
  <c r="I51"/>
  <c r="K85"/>
  <c r="H64"/>
  <c r="J76"/>
  <c r="K51"/>
  <c r="I85"/>
  <c r="I66"/>
  <c r="J56"/>
  <c r="I50"/>
  <c r="J94"/>
  <c r="H91"/>
  <c r="G48"/>
  <c r="H54"/>
  <c r="H73"/>
  <c r="G76"/>
  <c r="K55"/>
  <c r="G81"/>
  <c r="B49"/>
  <c r="B88"/>
  <c r="B71"/>
  <c r="B48"/>
  <c r="B82"/>
  <c r="D63"/>
  <c r="D48"/>
  <c r="D83"/>
  <c r="D56"/>
  <c r="D92"/>
  <c r="D49"/>
  <c r="D90"/>
  <c r="D91"/>
  <c r="D61"/>
  <c r="D52"/>
  <c r="D65"/>
  <c r="D93"/>
  <c r="E94"/>
  <c r="E79"/>
  <c r="E55"/>
  <c r="E71"/>
  <c r="E69"/>
  <c r="E80"/>
  <c r="E65"/>
  <c r="E54"/>
  <c r="E53"/>
  <c r="E86"/>
  <c r="F93"/>
  <c r="F89"/>
  <c r="F59"/>
  <c r="E85"/>
  <c r="F91"/>
  <c r="F53"/>
  <c r="F75"/>
  <c r="F69"/>
  <c r="F96"/>
  <c r="F81"/>
  <c r="F92"/>
  <c r="E61"/>
  <c r="F72"/>
  <c r="F83"/>
  <c r="J65"/>
  <c r="G64"/>
  <c r="I96"/>
  <c r="K95"/>
  <c r="J55"/>
  <c r="I56"/>
  <c r="G90"/>
  <c r="G95"/>
  <c r="I68"/>
  <c r="H69"/>
  <c r="I69"/>
  <c r="J81"/>
  <c r="I82"/>
  <c r="K87"/>
  <c r="G59"/>
  <c r="H72"/>
  <c r="I95"/>
  <c r="G91"/>
  <c r="J50"/>
  <c r="J54"/>
  <c r="I55"/>
  <c r="H57"/>
  <c r="I63"/>
  <c r="I67"/>
  <c r="H68"/>
  <c r="I77"/>
  <c r="H78"/>
  <c r="G82"/>
  <c r="J96"/>
  <c r="G55"/>
  <c r="J64"/>
  <c r="G77"/>
  <c r="H65"/>
  <c r="J89"/>
  <c r="G92"/>
  <c r="H96"/>
  <c r="J62"/>
  <c r="I58"/>
  <c r="I62"/>
  <c r="K88"/>
  <c r="K65"/>
  <c r="H71"/>
  <c r="H75"/>
  <c r="I80"/>
  <c r="I84"/>
  <c r="J58"/>
  <c r="I89"/>
  <c r="I57"/>
  <c r="K63"/>
  <c r="H76"/>
  <c r="J48"/>
  <c r="I60"/>
  <c r="K73"/>
  <c r="G54"/>
  <c r="G78"/>
  <c r="I92"/>
  <c r="I52"/>
  <c r="G86"/>
  <c r="G80"/>
  <c r="J84"/>
  <c r="J68"/>
  <c r="B53"/>
  <c r="B81"/>
  <c r="B62"/>
  <c r="B74"/>
  <c r="B85"/>
  <c r="B78"/>
  <c r="B60"/>
  <c r="D81"/>
  <c r="B51"/>
  <c r="B91"/>
  <c r="B73"/>
  <c r="B96"/>
  <c r="B68"/>
  <c r="B92"/>
  <c r="B66"/>
  <c r="B55"/>
  <c r="B64"/>
  <c r="B56"/>
  <c r="B67"/>
  <c r="B61"/>
  <c r="D75"/>
  <c r="D76"/>
  <c r="D94"/>
  <c r="D62"/>
  <c r="D71"/>
  <c r="D86"/>
  <c r="D95"/>
  <c r="D51"/>
  <c r="D85"/>
  <c r="D77"/>
  <c r="D50"/>
  <c r="D53"/>
  <c r="E84"/>
  <c r="E96"/>
  <c r="E52"/>
  <c r="E82"/>
  <c r="E95"/>
  <c r="E62"/>
  <c r="E48"/>
  <c r="E58"/>
  <c r="E66"/>
  <c r="E90"/>
  <c r="B65"/>
  <c r="F79"/>
  <c r="F68"/>
  <c r="E89"/>
  <c r="F67"/>
  <c r="F86"/>
  <c r="F62"/>
  <c r="E50"/>
  <c r="F48"/>
  <c r="F77"/>
  <c r="F56"/>
  <c r="F80"/>
  <c r="F61"/>
  <c r="F90"/>
  <c r="K64"/>
  <c r="K59"/>
  <c r="J91"/>
  <c r="H94"/>
  <c r="K54"/>
  <c r="K58"/>
  <c r="J59"/>
  <c r="J95"/>
  <c r="J67"/>
  <c r="J71"/>
  <c r="I72"/>
  <c r="K80"/>
  <c r="K84"/>
  <c r="J85"/>
  <c r="I61"/>
  <c r="K76"/>
  <c r="I87"/>
  <c r="H49"/>
  <c r="K49"/>
  <c r="K53"/>
  <c r="K57"/>
  <c r="H84"/>
  <c r="G53"/>
  <c r="J66"/>
  <c r="J70"/>
  <c r="J80"/>
  <c r="H90"/>
  <c r="G79"/>
  <c r="I64"/>
  <c r="I94"/>
  <c r="H67"/>
  <c r="J61"/>
  <c r="I70"/>
  <c r="I74"/>
  <c r="J83"/>
  <c r="K91"/>
  <c r="H83"/>
  <c r="J51"/>
  <c r="H74"/>
  <c r="J77"/>
  <c r="G52"/>
  <c r="H92"/>
  <c r="L92" s="1"/>
  <c r="I65"/>
  <c r="I86"/>
  <c r="G75"/>
  <c r="G83"/>
  <c r="J87"/>
  <c r="K48"/>
  <c r="H58"/>
  <c r="K67"/>
  <c r="H80"/>
  <c r="K62"/>
  <c r="G85"/>
  <c r="K96"/>
  <c r="I91"/>
  <c r="H55"/>
  <c r="H59"/>
  <c r="G60"/>
  <c r="G70"/>
  <c r="G68"/>
  <c r="M68" s="1"/>
  <c r="G72"/>
  <c r="K72"/>
  <c r="H81"/>
  <c r="L81" s="1"/>
  <c r="K86"/>
  <c r="K50"/>
  <c r="J49"/>
  <c r="L49" s="1"/>
  <c r="H86"/>
  <c r="G67"/>
  <c r="I79"/>
  <c r="H48"/>
  <c r="I73"/>
  <c r="K71"/>
  <c r="K75"/>
  <c r="M75" s="1"/>
  <c r="I78"/>
  <c r="K66"/>
  <c r="K52"/>
  <c r="H82"/>
  <c r="I49"/>
  <c r="J78"/>
  <c r="H46"/>
  <c r="D45"/>
  <c r="J45"/>
  <c r="I45"/>
  <c r="K46"/>
  <c r="D46"/>
  <c r="J46"/>
  <c r="B47"/>
  <c r="J47"/>
  <c r="I47"/>
  <c r="K47"/>
  <c r="G47"/>
  <c r="F45"/>
  <c r="H45"/>
  <c r="K45"/>
  <c r="G45"/>
  <c r="G46"/>
  <c r="F46"/>
  <c r="I46"/>
  <c r="E46"/>
  <c r="H47"/>
  <c r="F47"/>
  <c r="E47"/>
  <c r="D47"/>
  <c r="FP1764" i="5"/>
  <c r="FP1765" s="1"/>
  <c r="L74" i="1" l="1"/>
  <c r="M70"/>
  <c r="M77"/>
  <c r="L64"/>
  <c r="L50"/>
  <c r="M71"/>
  <c r="L55"/>
  <c r="L85"/>
  <c r="L52"/>
  <c r="L58"/>
  <c r="L70"/>
  <c r="L60"/>
  <c r="M50"/>
  <c r="M61"/>
  <c r="M93"/>
  <c r="L63"/>
  <c r="M81"/>
  <c r="L88"/>
  <c r="L73"/>
  <c r="L54"/>
  <c r="M48"/>
  <c r="L51"/>
  <c r="M74"/>
  <c r="M94"/>
  <c r="L95"/>
  <c r="L94"/>
  <c r="L79"/>
  <c r="L93"/>
  <c r="L82"/>
  <c r="M66"/>
  <c r="L59"/>
  <c r="M85"/>
  <c r="L87"/>
  <c r="M65"/>
  <c r="M87"/>
  <c r="L56"/>
  <c r="M88"/>
  <c r="L57"/>
  <c r="M56"/>
  <c r="L69"/>
  <c r="L53"/>
  <c r="M51"/>
  <c r="L76"/>
  <c r="L65"/>
  <c r="D97"/>
  <c r="M78"/>
  <c r="M83"/>
  <c r="L66"/>
  <c r="M89"/>
  <c r="M69"/>
  <c r="M90"/>
  <c r="M92"/>
  <c r="M54"/>
  <c r="M67"/>
  <c r="M49"/>
  <c r="L48"/>
  <c r="M60"/>
  <c r="L84"/>
  <c r="M76"/>
  <c r="M95"/>
  <c r="M91"/>
  <c r="M86"/>
  <c r="M79"/>
  <c r="M73"/>
  <c r="M84"/>
  <c r="M62"/>
  <c r="M82"/>
  <c r="M52"/>
  <c r="M63"/>
  <c r="M59"/>
  <c r="M96"/>
  <c r="L75"/>
  <c r="L78"/>
  <c r="L86"/>
  <c r="L80"/>
  <c r="L62"/>
  <c r="L68"/>
  <c r="M55"/>
  <c r="M58"/>
  <c r="M53"/>
  <c r="L77"/>
  <c r="L71"/>
  <c r="L90"/>
  <c r="M80"/>
  <c r="L72"/>
  <c r="L96"/>
  <c r="L91"/>
  <c r="L61"/>
  <c r="L67"/>
  <c r="M57"/>
  <c r="M64"/>
  <c r="L83"/>
  <c r="L89"/>
  <c r="M72"/>
  <c r="E97"/>
  <c r="I97"/>
  <c r="K97"/>
  <c r="G97"/>
  <c r="F97"/>
  <c r="J97"/>
  <c r="H97"/>
  <c r="L47"/>
  <c r="L46"/>
  <c r="M45"/>
  <c r="M47"/>
  <c r="M46"/>
  <c r="L45"/>
  <c r="FP1766" i="5"/>
  <c r="M97" i="1" l="1"/>
  <c r="L97"/>
  <c r="B101"/>
  <c r="D101"/>
  <c r="H102"/>
  <c r="F103"/>
  <c r="F100"/>
  <c r="J100"/>
  <c r="H100"/>
  <c r="D102"/>
  <c r="B100"/>
  <c r="J102"/>
  <c r="B105"/>
  <c r="F102"/>
  <c r="H101"/>
  <c r="D103"/>
  <c r="H105"/>
  <c r="J101"/>
  <c r="J103"/>
  <c r="F101"/>
  <c r="D100"/>
  <c r="H103"/>
  <c r="F105"/>
  <c r="B103"/>
  <c r="B102"/>
  <c r="J115"/>
  <c r="H104"/>
  <c r="B104"/>
  <c r="J104"/>
  <c r="D104"/>
  <c r="D105"/>
  <c r="F104"/>
  <c r="F116"/>
  <c r="D106"/>
  <c r="H115"/>
  <c r="F112"/>
  <c r="H113"/>
  <c r="D109"/>
  <c r="J108"/>
  <c r="J109"/>
  <c r="J116"/>
  <c r="J113"/>
  <c r="J107"/>
  <c r="H116"/>
  <c r="J105"/>
  <c r="J114"/>
  <c r="H111"/>
  <c r="J112"/>
  <c r="J110"/>
  <c r="J106"/>
  <c r="J111"/>
  <c r="H106"/>
  <c r="H107"/>
  <c r="H112"/>
  <c r="H114"/>
  <c r="H110"/>
  <c r="H109"/>
  <c r="H108"/>
  <c r="F107"/>
  <c r="D107"/>
  <c r="D112"/>
  <c r="D111"/>
  <c r="B112"/>
  <c r="B113"/>
  <c r="F106"/>
  <c r="D115"/>
  <c r="B110"/>
  <c r="B116"/>
  <c r="B114"/>
  <c r="D116"/>
  <c r="B107"/>
  <c r="D108"/>
  <c r="F114"/>
  <c r="F115"/>
  <c r="F111"/>
  <c r="D113"/>
  <c r="B115"/>
  <c r="F108"/>
  <c r="F109"/>
  <c r="F113"/>
  <c r="F110"/>
  <c r="D114"/>
  <c r="D110"/>
  <c r="B106"/>
  <c r="B109"/>
  <c r="B111"/>
  <c r="B108"/>
  <c r="L100" l="1"/>
  <c r="L111"/>
  <c r="L101"/>
  <c r="L105"/>
  <c r="L102"/>
  <c r="L103"/>
  <c r="L104"/>
  <c r="L113"/>
  <c r="L109"/>
  <c r="J117"/>
  <c r="H117"/>
  <c r="L114"/>
  <c r="F117"/>
  <c r="L116"/>
  <c r="L108"/>
  <c r="L115"/>
  <c r="L112"/>
  <c r="L110"/>
  <c r="L107"/>
  <c r="D117"/>
  <c r="L106"/>
  <c r="L117" l="1"/>
</calcChain>
</file>

<file path=xl/comments1.xml><?xml version="1.0" encoding="utf-8"?>
<comments xmlns="http://schemas.openxmlformats.org/spreadsheetml/2006/main">
  <authors>
    <author>Bojan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Програм са листе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програмски циљ са листе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индикатор са листе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Списак програмских активности и пројеката се аутоматски учитава по редоследу радних листова у документу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38"/>
          </rPr>
          <t>Вредности се аутоматски учитавају за све године и изворе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Извори се аутоматски учитавају и приказују збирне вредности по свим програмским активностима и пројектима</t>
        </r>
      </text>
    </comment>
  </commentList>
</comments>
</file>

<file path=xl/comments2.xml><?xml version="1.0" encoding="utf-8"?>
<comments xmlns="http://schemas.openxmlformats.org/spreadsheetml/2006/main">
  <authors>
    <author>Bojan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Изаберите наслов обрасца са листе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програмску активност са листе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функцију са листе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циљ програмске активности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индикатор са листе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38"/>
          </rPr>
          <t>Вредности се аутоматски учитавају за све године и изворе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Унесите шифру конта на шестоцифреном нивоу. </t>
        </r>
      </text>
    </comment>
    <comment ref="C46" authorId="0">
      <text>
        <r>
          <rPr>
            <b/>
            <sz val="9"/>
            <color indexed="81"/>
            <rFont val="Tahoma"/>
            <family val="2"/>
            <charset val="238"/>
          </rPr>
          <t>Уносом шифре конта назив се аутоматски учитава, уколико услед допуне Контног плана постоји потреба за новим контом, постоји могућност уписа назива.</t>
        </r>
      </text>
    </comment>
    <comment ref="B193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Bojan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Изаберите наслов обрасца са листе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Доделите шифру пројекта (П1, П2, П3…)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Унесите назив пројекта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функцију са листе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>Вредности се аутоматски учитавају за све године и изворе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Унесите шифру конта на шестоцифреном нивоу. 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Уносом шифре конта назив се аутоматски учитава, уколико услед допуне Контног плана постоји потреба за новим контом, постоји могућност уписа назива.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Изаберите извор финансирања са листе</t>
        </r>
      </text>
    </comment>
  </commentList>
</comments>
</file>

<file path=xl/sharedStrings.xml><?xml version="1.0" encoding="utf-8"?>
<sst xmlns="http://schemas.openxmlformats.org/spreadsheetml/2006/main" count="4268" uniqueCount="2431">
  <si>
    <t>budzetska</t>
  </si>
  <si>
    <t>ostalo</t>
  </si>
  <si>
    <t xml:space="preserve">ostalo </t>
  </si>
  <si>
    <t>Отплате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</si>
  <si>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</si>
  <si>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</si>
  <si>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</si>
  <si>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</si>
  <si>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Отплата гаранција по комерцијалним трансакцијама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</si>
  <si>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</si>
  <si>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</si>
  <si>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</si>
  <si>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</si>
  <si>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</si>
  <si>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јавним нефинансијским институцијама</t>
  </si>
  <si>
    <t>Кредити физичким лицима и домаћинствима у земљи</t>
  </si>
  <si>
    <t>Кредити домаћим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</si>
  <si>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</si>
  <si>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</si>
  <si>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</si>
  <si>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</si>
  <si>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</si>
  <si>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</si>
  <si>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</si>
  <si>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</si>
  <si>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</si>
  <si>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</si>
  <si>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</si>
  <si>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Средства резерве</t>
  </si>
  <si>
    <t>Стална резерва</t>
  </si>
  <si>
    <t>Текућа резерва</t>
  </si>
  <si>
    <t>Куповина стамбеног простора</t>
  </si>
  <si>
    <t>Куповина стамбеног простора за јавне службенике</t>
  </si>
  <si>
    <t>Куповина стамбеног простора за социјалне групе</t>
  </si>
  <si>
    <t>Куповина стамбеног простора за избеглице</t>
  </si>
  <si>
    <t>Куповина осталог стамбеног простора</t>
  </si>
  <si>
    <t>Лизинг стамбеног простора</t>
  </si>
  <si>
    <t>Куповина пословних зграда и пословног простора</t>
  </si>
  <si>
    <t>Куповина канцеларијских зграда и осталог простора</t>
  </si>
  <si>
    <t>Куповина болница, домова здравља и старачких домова</t>
  </si>
  <si>
    <t>Куповина објеката за потребе образовања</t>
  </si>
  <si>
    <t>Куповина ресторана</t>
  </si>
  <si>
    <t>Куповина одмаралишта</t>
  </si>
  <si>
    <t>Куповина складишта, силоса, гаража и сл.</t>
  </si>
  <si>
    <t>Куповина фабричких хала</t>
  </si>
  <si>
    <t>Лизинг пословних зграда и пословног простора</t>
  </si>
  <si>
    <t>Куповина осталих објеката</t>
  </si>
  <si>
    <t>Куповина отворених спортских и рекреационих објеката</t>
  </si>
  <si>
    <t>Куповина установа културе</t>
  </si>
  <si>
    <t>Куповина затвора</t>
  </si>
  <si>
    <t>Лизинг осталих објеката</t>
  </si>
  <si>
    <t>Изградња стамбеног простора</t>
  </si>
  <si>
    <t>Изградња стамбеног простора за јавне службенике</t>
  </si>
  <si>
    <t>Изградња стамбеног простора за социјалне групе</t>
  </si>
  <si>
    <t>Изградња стамбеног простора за избеглице</t>
  </si>
  <si>
    <t>Изградња осталих стамбених простора</t>
  </si>
  <si>
    <t>Изградња пословних зграда и пословног простора</t>
  </si>
  <si>
    <t>Канцеларијске зграде и пословни простор</t>
  </si>
  <si>
    <t>Болнице, домови здравља и старачки домови</t>
  </si>
  <si>
    <t>Објекти за потребе образовања</t>
  </si>
  <si>
    <t>Ресторани</t>
  </si>
  <si>
    <t>Одмаралишта</t>
  </si>
  <si>
    <t>Складишта, силоси, гараже и слично</t>
  </si>
  <si>
    <t>Гранични прелази</t>
  </si>
  <si>
    <t>Фабричке хале</t>
  </si>
  <si>
    <t>Изградња саобраћајних објеката</t>
  </si>
  <si>
    <t>Аутопутеви, путеви, мостови, надвожњаци и тунели</t>
  </si>
  <si>
    <t>Пруге</t>
  </si>
  <si>
    <t>Аеродромске писте</t>
  </si>
  <si>
    <t>Изградња водоводне инфраструктуре</t>
  </si>
  <si>
    <t>Водовод</t>
  </si>
  <si>
    <t>Канализација</t>
  </si>
  <si>
    <t>Луке</t>
  </si>
  <si>
    <t>Бране</t>
  </si>
  <si>
    <t>Изградња осталих објеката</t>
  </si>
  <si>
    <t>Плиновод и плинарски радови</t>
  </si>
  <si>
    <t>Комуникациони и електрични водови</t>
  </si>
  <si>
    <t>Отворени спортски и рекреациони објекти</t>
  </si>
  <si>
    <t>Установе културе</t>
  </si>
  <si>
    <t>Затвори</t>
  </si>
  <si>
    <t>Изградња система за наводњавање</t>
  </si>
  <si>
    <t>Капитално одржавање стамбених простора</t>
  </si>
  <si>
    <t>Капитално одржавање стамбеног простора за јавне службенике</t>
  </si>
  <si>
    <t>Капитално одржавање стамбеног простора за социјалне групе</t>
  </si>
  <si>
    <t>Капитално одржавање стамбеног простора за избеглице</t>
  </si>
  <si>
    <t>Капитално одржавање другог стамбеног простора</t>
  </si>
  <si>
    <t>Капитално одржавање пословних зграда и пословног простора</t>
  </si>
  <si>
    <t>Капитално одржавање болница, домова здравља и старачких домова</t>
  </si>
  <si>
    <t>Капитално одржавање објеката за потребе образовања</t>
  </si>
  <si>
    <t>Капитално одржавање ресторана</t>
  </si>
  <si>
    <t>Капитално одржавање одмаралишта</t>
  </si>
  <si>
    <t>Капитално одржавање складишта, силоса, гаража и сл.</t>
  </si>
  <si>
    <t>Капитално одржавање граничних прелаза</t>
  </si>
  <si>
    <t>Капитално одржавање фабричких хала</t>
  </si>
  <si>
    <t>Капитално одржавање саобраћајних објеката</t>
  </si>
  <si>
    <t>Капитално одржавање аутопутева, путева, мостова, надвожњака и тунела</t>
  </si>
  <si>
    <t>Капитално одржавање пруга</t>
  </si>
  <si>
    <t>Капитално одржавање аеродромских писта</t>
  </si>
  <si>
    <t>Капитално одржавање водоводне инфраструктуре</t>
  </si>
  <si>
    <t>Капитално одржавање водовода</t>
  </si>
  <si>
    <t>Капитално одржавање канализације</t>
  </si>
  <si>
    <t>Капитално одржавање лука</t>
  </si>
  <si>
    <t>Капитално одржавање брана</t>
  </si>
  <si>
    <t>Капитално одржавање осталих објеката</t>
  </si>
  <si>
    <t>Капитално одржавање плиновода и плинарских радова</t>
  </si>
  <si>
    <t>Капитално одржавање комуникационих и електричних водова</t>
  </si>
  <si>
    <t>Капитално одржавање отворених спортских и рекреационих објеката</t>
  </si>
  <si>
    <t>Капитално одржавање установа културе</t>
  </si>
  <si>
    <t>Капитално одржавање затвора</t>
  </si>
  <si>
    <t>Капитално одржавање и реконструкција система за наводњавање</t>
  </si>
  <si>
    <t>Планирање и праћење пројекта</t>
  </si>
  <si>
    <t>Процене изводљивости</t>
  </si>
  <si>
    <t>Идејни пројекат</t>
  </si>
  <si>
    <t>Стручна оцена и коментари</t>
  </si>
  <si>
    <t>Пројектна документација</t>
  </si>
  <si>
    <t>Опрема за копнени саобраћај</t>
  </si>
  <si>
    <t>Аутомобили</t>
  </si>
  <si>
    <t>Трактори</t>
  </si>
  <si>
    <t>Комбији</t>
  </si>
  <si>
    <t>Камиони</t>
  </si>
  <si>
    <t>Теренска возила</t>
  </si>
  <si>
    <t>Мотоцикли</t>
  </si>
  <si>
    <t>Бицикли</t>
  </si>
  <si>
    <t>Пловни објекти</t>
  </si>
  <si>
    <t>Бродови и чамци</t>
  </si>
  <si>
    <t>Трајекти</t>
  </si>
  <si>
    <t>Опрема за ваздушни саобраћај</t>
  </si>
  <si>
    <t>Хеликоптери</t>
  </si>
  <si>
    <t>Авиони</t>
  </si>
  <si>
    <t>Лизинг опреме за саобраћај</t>
  </si>
  <si>
    <t>Канцеларијска опрема</t>
  </si>
  <si>
    <t>Писаће машине</t>
  </si>
  <si>
    <t>Штампачи</t>
  </si>
  <si>
    <t>Мреже</t>
  </si>
  <si>
    <t>Комуникациона опрема</t>
  </si>
  <si>
    <t>Телефонске централе с припадајућим инсталацијама и апаратима</t>
  </si>
  <si>
    <t>Мобилни телефони</t>
  </si>
  <si>
    <t>Електронска опрема</t>
  </si>
  <si>
    <t>Фотографска опрема</t>
  </si>
  <si>
    <t>Опрема за домаћинство</t>
  </si>
  <si>
    <t>Опрема за угоститељство</t>
  </si>
  <si>
    <t>Лизинг административне опреме</t>
  </si>
  <si>
    <t>Пољопривредна опрема</t>
  </si>
  <si>
    <t>Лизинг пољопривредне опреме</t>
  </si>
  <si>
    <t>Лизинг опреме за заштиту животне средине</t>
  </si>
  <si>
    <t>Медицинска опрема</t>
  </si>
  <si>
    <t>Лабораторијска опрема</t>
  </si>
  <si>
    <t>Мерни и контролни инструменти</t>
  </si>
  <si>
    <t>Лизинг медицинске и лабораторијске опреме</t>
  </si>
  <si>
    <t>Опрема за образовање</t>
  </si>
  <si>
    <t>Опрема за науку</t>
  </si>
  <si>
    <t>Опрема за културу</t>
  </si>
  <si>
    <t>Опрема за спорт</t>
  </si>
  <si>
    <t>Лизинг опреме за образовање, науку, културу и спорт</t>
  </si>
  <si>
    <t>Лизинг опремe за војску</t>
  </si>
  <si>
    <t>Лизинг опремe за јавну безбедност</t>
  </si>
  <si>
    <t>Опрема за производњу</t>
  </si>
  <si>
    <t>Моторна опрема</t>
  </si>
  <si>
    <t>Непокретна опрема</t>
  </si>
  <si>
    <t>Уграђена опрема</t>
  </si>
  <si>
    <t>Монтирана опрема</t>
  </si>
  <si>
    <t>Механичка опрема</t>
  </si>
  <si>
    <t>Немоторизовани алати</t>
  </si>
  <si>
    <t>Лизинг опреме за производњу, моторна, непокретна и немоторна опрема</t>
  </si>
  <si>
    <t>Лизинг остале некретнине и опрема</t>
  </si>
  <si>
    <t>Стока</t>
  </si>
  <si>
    <t>Говеда</t>
  </si>
  <si>
    <t>Коњи</t>
  </si>
  <si>
    <t>Магарци, муле, мазге</t>
  </si>
  <si>
    <t>Свиње</t>
  </si>
  <si>
    <t>Овце и козе</t>
  </si>
  <si>
    <t>Живина</t>
  </si>
  <si>
    <t>Рибе</t>
  </si>
  <si>
    <t>Пчелињаци</t>
  </si>
  <si>
    <t>Остала стока</t>
  </si>
  <si>
    <t>Вишегодишњи засади</t>
  </si>
  <si>
    <t>Компјутерски софтвер</t>
  </si>
  <si>
    <t>Књижевна и уметничка дела</t>
  </si>
  <si>
    <t>Књиге у библиотеци</t>
  </si>
  <si>
    <t>Музејски експонати и споменици културе</t>
  </si>
  <si>
    <t>Визуелна уметност</t>
  </si>
  <si>
    <t>Скулптуре</t>
  </si>
  <si>
    <t>Архивска грађа</t>
  </si>
  <si>
    <t>Природне реткости</t>
  </si>
  <si>
    <t>Остала књижевна и уметничка дела</t>
  </si>
  <si>
    <t>Остала нематеријална основна средства</t>
  </si>
  <si>
    <t>Издаци за патенте и технологију, техничку и технолошку документацију</t>
  </si>
  <si>
    <t>Лиценце</t>
  </si>
  <si>
    <t>Концесије</t>
  </si>
  <si>
    <t>Заштитни знак, индустријска заштитна права, занатска и слична права</t>
  </si>
  <si>
    <t>Остала заштићена права и интелектуална својина (компјутерски програми, трајна ауторска права и слично)</t>
  </si>
  <si>
    <t>Права кориштења имовине у туђем власништву</t>
  </si>
  <si>
    <t>Прикључак за телефонске линије</t>
  </si>
  <si>
    <t>Набавка земљишта</t>
  </si>
  <si>
    <t>Набавка пољопривредног земљишта</t>
  </si>
  <si>
    <t>Набавка грађевинског земљишта</t>
  </si>
  <si>
    <t>Набавка земљишта које се налази испод зграда и објеката</t>
  </si>
  <si>
    <t>Набавка спортских терена и придружених водених површина</t>
  </si>
  <si>
    <t>Набавка другог земљишта и придружених водених површина</t>
  </si>
  <si>
    <t>Побољшања земљишта</t>
  </si>
  <si>
    <t>Побољшања пољопривредног земљишта</t>
  </si>
  <si>
    <t>Побољшања грађевинског земљишта</t>
  </si>
  <si>
    <t>Побољшања земљишта које се налази испод зграда и објеката</t>
  </si>
  <si>
    <t>Побољшања спортских терена и придружене водене површине</t>
  </si>
  <si>
    <t>Побољшања другог земљишта и придружене водене површине</t>
  </si>
  <si>
    <t>Набавка угља, нафте и природног гаса</t>
  </si>
  <si>
    <t>Набавка минералних резерви метала</t>
  </si>
  <si>
    <t>Побољшања копова</t>
  </si>
  <si>
    <t>Побољшање копова</t>
  </si>
  <si>
    <t>Побољшања угља, нафте и природног гаса</t>
  </si>
  <si>
    <t>Побољшање металних минералних резерви</t>
  </si>
  <si>
    <t>Набавка шума</t>
  </si>
  <si>
    <t>Побољшања шуме</t>
  </si>
  <si>
    <t>Побољшања шума</t>
  </si>
  <si>
    <t>Набавка воде</t>
  </si>
  <si>
    <t>Побољшања воде</t>
  </si>
  <si>
    <t>Нефинансијска имовина која се финансира из средстава за реализацију националног инвестиционог плана на територији АП Војводине</t>
  </si>
  <si>
    <t>Отплата главнице на домаће краткорочне хартије од вредности, изузев акција</t>
  </si>
  <si>
    <t>Отплата главнице на домаће дугорочне хартије од вредности, изузев акција</t>
  </si>
  <si>
    <t>Дисконти на домаће дугорочне хартије од вредности, изузев акција</t>
  </si>
  <si>
    <t>Отплата главнице нивоу Републике</t>
  </si>
  <si>
    <t>Отплата главнице нивоу територијалних аутономија</t>
  </si>
  <si>
    <t>Отплата главнице нивоу градова</t>
  </si>
  <si>
    <t>Отплата главнице нивоу општина</t>
  </si>
  <si>
    <t>Отплата главнице организацијама обавезног социјалног осигурања</t>
  </si>
  <si>
    <t>Отплата главнице Републичком фонду за здравствено осигурање</t>
  </si>
  <si>
    <t>Отплата главнице Републичком фонду за ПИО</t>
  </si>
  <si>
    <t>Отплата главнице Националној служби за запошљавање</t>
  </si>
  <si>
    <t>Отплата главнице Фонду за социјално осигурање војних осигураника</t>
  </si>
  <si>
    <t>Отплата главнице НБС</t>
  </si>
  <si>
    <t>Отплата главнице осталим домаћим јавним финансијским институцијама</t>
  </si>
  <si>
    <t>Исправка унутрашњег дуга од осталих нивоа власти за средства отплаћена у току фискалне године</t>
  </si>
  <si>
    <t>Исправка унутрашњег дуга од осталих домаћих кредитора за средства отплаћена у току фискалне године</t>
  </si>
  <si>
    <t>Отплата главнице на краткорочне хартије од вредности, изузев акција, емитоване на иностраном финансијском тржишту</t>
  </si>
  <si>
    <t>Отплата главнице на дугорочне хартије од вредности, изузев акција, емитоване на иностраном финансијском тржишту</t>
  </si>
  <si>
    <t>Дисконти на дугорочне хартије од вредности, изузев акција, емитоване на иностраном финансијском тржишту</t>
  </si>
  <si>
    <t>Отплата главнице Париском клубу</t>
  </si>
  <si>
    <t>Отплата главнице страним извозно увозним банкама</t>
  </si>
  <si>
    <t>Отплата главнице осталим страним владама</t>
  </si>
  <si>
    <t>Отплата главнице Светској банци</t>
  </si>
  <si>
    <t>Отплата главнице IBRD</t>
  </si>
  <si>
    <t>Отплата главнице EBRD</t>
  </si>
  <si>
    <t>Отплата главнице EIB</t>
  </si>
  <si>
    <t>Отплата главнице CEB</t>
  </si>
  <si>
    <t>Отплата главнице осталим мултилатералним институцијама</t>
  </si>
  <si>
    <t>Отплата главнице страним пословним банкама</t>
  </si>
  <si>
    <t>Отплата главнице Лондонском клубу</t>
  </si>
  <si>
    <t>Отплата главнице осталим страним пословним банкама</t>
  </si>
  <si>
    <t>Отплата главнице осталим страним кредиторима</t>
  </si>
  <si>
    <t>Исправка спољног дуга за средства отплаћена у фискалној години</t>
  </si>
  <si>
    <t>Отплата главнице зa финансијски лизинг</t>
  </si>
  <si>
    <t>Набавка домаћих краткорочних хартија од вредности, изузев акција</t>
  </si>
  <si>
    <t>Набавка домаћих дугорочних хартија од вредности, изузев акција</t>
  </si>
  <si>
    <t>Кредити нивоу Републике</t>
  </si>
  <si>
    <t>Кредити нивоу територијалних аутономија</t>
  </si>
  <si>
    <t>Кредити нивоу градова</t>
  </si>
  <si>
    <t>Кредити нивоу општина</t>
  </si>
  <si>
    <t>Кредити организацијама обавезног социјалног осигурања</t>
  </si>
  <si>
    <t>Кредити Републичком фонду за здравствено осигурање</t>
  </si>
  <si>
    <t>Кредити Републичком фонду за ПИО</t>
  </si>
  <si>
    <t>Кредити Националној служби за запошљавање</t>
  </si>
  <si>
    <t>Кредити Фонду за социјално осигурање војних осигураника</t>
  </si>
  <si>
    <t>Кредити Народној банци Србије</t>
  </si>
  <si>
    <t>Кредити осталим домаћим јавним финансијским институцијама</t>
  </si>
  <si>
    <t>Кредити домаћим нефинансијским јавним институцијама</t>
  </si>
  <si>
    <t>Кредити физичким лицима у земљи, за потребе становања</t>
  </si>
  <si>
    <t>Кредити физичким лицима у земљи, за комерцијалне потребе</t>
  </si>
  <si>
    <t>Кредити студентима и ученицима у земљи</t>
  </si>
  <si>
    <t>Кредити невладиним организацијама у земљи</t>
  </si>
  <si>
    <t>Кредити удружењима грађана у земљи</t>
  </si>
  <si>
    <t>Кредити непрофитним организацијама у земљи</t>
  </si>
  <si>
    <t>Учешће капитала у домаћим нефинансијским јавним предузећима и институцијама</t>
  </si>
  <si>
    <t>Учешће капитала у домаћим јавним финансијским институцијама</t>
  </si>
  <si>
    <t>Учешће капитала у Народној банци Србије</t>
  </si>
  <si>
    <t>Учешће капитала у осталим јавним финансијским институцијама у земљи</t>
  </si>
  <si>
    <t>Учешће капитала у домаћим нефинансијским приватним предузећима</t>
  </si>
  <si>
    <t>Учешће капитала у домаћим пословним банкама</t>
  </si>
  <si>
    <t>Набавка страних краткорочних хартија од вредности, изузев акција</t>
  </si>
  <si>
    <t>Набавка страних дугорочних хартија од вредности, изузев акција</t>
  </si>
  <si>
    <t>Кредити за премошћавање финансирања пројеката ЕУ</t>
  </si>
  <si>
    <t>Кредити страним удружењима грађана</t>
  </si>
  <si>
    <t>Кредити страним непрофитним институцијама</t>
  </si>
  <si>
    <t>Учешће капитала у међународним финансијским институцијама</t>
  </si>
  <si>
    <t>Учешће капитала у страним компанијама и нефинансијским институцијама</t>
  </si>
  <si>
    <t>Набавка финансијске имовине која се финансира из средстава за реализацију националног инвестиционог плана</t>
  </si>
  <si>
    <t>Повећање покривености територије планском документацијом</t>
  </si>
  <si>
    <t>Проценат покривености територије планском документацијом</t>
  </si>
  <si>
    <t xml:space="preserve">Проценат грађевинског земљишта потпуно опремљеног комуналном инфраструктуром </t>
  </si>
  <si>
    <t>Унапређење квалитета живота становника на територији града/општине и стварање услова за економски развој кроз обезбеђивање рационалног обављања комуналних делатности, повећање обухвата пружања комуналних услуга и развој комуналне инфраструктуре становништва успостављањем ефикасног система комуналних услуга</t>
  </si>
  <si>
    <t>Унапређење туристичке понуде у граду/општини</t>
  </si>
  <si>
    <t>Унапређење пољопривредне производње у граду/општини</t>
  </si>
  <si>
    <t>Унапређење путне инфраструктуре у граду/општини</t>
  </si>
  <si>
    <t>Доступност основног образовања свој деци са територије града/општине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</si>
  <si>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града/општине и привреде</t>
  </si>
  <si>
    <t>Обезбеђивање свеобухватне социјалне заштите и помоћи најугроженијем становништву града/општине</t>
  </si>
  <si>
    <t>Обезбеђивање услова за остварење права грађана на лакши и бржи начин у граду/општини</t>
  </si>
  <si>
    <t>Повећање запослености на територији града/општине</t>
  </si>
  <si>
    <t>Повећање просечне зараде на територији града/општине</t>
  </si>
  <si>
    <t xml:space="preserve">Отварање нових предузећа и предузетничких радњи на  
територији града/општине </t>
  </si>
  <si>
    <t xml:space="preserve">Повећање прихода од туризма  </t>
  </si>
  <si>
    <t>Повећање смештајних капацитета туристичке понуде</t>
  </si>
  <si>
    <t>Спровођење усвојене пољопривредне политике и политике руралног развоја на подручју града/општине</t>
  </si>
  <si>
    <t>Унапређење  квалитета животне  средине</t>
  </si>
  <si>
    <t>Развијеност инфраструктуре у контексту доприноса социо економском развоју</t>
  </si>
  <si>
    <t>Повећање  обухвата деце предшколским васпитањем  и  образовањем</t>
  </si>
  <si>
    <t xml:space="preserve">Унапређење доступности предшколског васпитања за децу из осетљивих група </t>
  </si>
  <si>
    <t>Потпуни обухват основним  образовањем и васпитањем</t>
  </si>
  <si>
    <t>Унапређење доступности основног образовања деци из осетљивих група</t>
  </si>
  <si>
    <t>Унапређен квалитет основног образовања</t>
  </si>
  <si>
    <t xml:space="preserve">Повећање обухвата средњошколског образовања  </t>
  </si>
  <si>
    <t>Унапређење доступности средњег образовања</t>
  </si>
  <si>
    <t xml:space="preserve">Развој услуга социјалне заштите које су у мандату града / општине којима се доприноси унапређењу положаја грађана који припадају угроженим групама </t>
  </si>
  <si>
    <t xml:space="preserve">Унапређење квалитета живота становника града/општине </t>
  </si>
  <si>
    <t>Унапређење заштите права пацијената</t>
  </si>
  <si>
    <t>Унапређење очувања културно-историјског наслеђа</t>
  </si>
  <si>
    <t>Планско подстицање и креирање услова за бављење спортом свих грађана и  грађанки  града/општине</t>
  </si>
  <si>
    <t>Развој и сповођење омладинске политике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</si>
  <si>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тичу младих</t>
  </si>
  <si>
    <t>Усвојена стратегија развоја локалне заједнице</t>
  </si>
  <si>
    <t>rashodi 2015</t>
  </si>
  <si>
    <t>rashodi 2016</t>
  </si>
  <si>
    <t>rashodi 2017</t>
  </si>
  <si>
    <t>rashodi 2018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</si>
  <si>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 у односу на укупан број ових објеката.</t>
  </si>
  <si>
    <t>Број инспекцијских надзора над спровођењем мера заштите од буке за постројења и активности за које интегрисану дозволу издаје надлежни орган града/општине у односу на укупан број ових постројења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</si>
  <si>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 у односу на укупан број ових извора.</t>
  </si>
  <si>
    <t>Проценат територије под заштитом III категорије</t>
  </si>
  <si>
    <t>Просечан број деце у групи (јасле, предшколски, ппп)</t>
  </si>
  <si>
    <t>Просечан број деце по васпитачу/васпитачици (јасле, предшколски, припремни предшколски програм)</t>
  </si>
  <si>
    <t xml:space="preserve"> Процент деце ослобођене од пуне цене услуге у односу на укупан број деце</t>
  </si>
  <si>
    <t xml:space="preserve">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</t>
  </si>
  <si>
    <t>Економска цена по детету (у јасленој и предшколској групи, деци са сметњама у развоју)</t>
  </si>
  <si>
    <t>Број објеката у којима су извршена инвестициона улагања на годишњем нивоу, у односу на укупан број објеката ПУ</t>
  </si>
  <si>
    <t xml:space="preserve">Проценат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</t>
  </si>
  <si>
    <t>Број стручних лица која су добила најмање 24 бода за стручно усавршавање кроз учешће на семинарима на годишњем нивоу</t>
  </si>
  <si>
    <t xml:space="preserve">Број талентоване деце подржане од стране града/општине у односу на укупан број деце у школама  </t>
  </si>
  <si>
    <t>Број деце која се образују по ИОП3</t>
  </si>
  <si>
    <t xml:space="preserve">Проценат деце којој је обезбеђена бесплатна исхрана у односу на укупан број деце </t>
  </si>
  <si>
    <t>Проценат деце којој је обезбеђен бесплатан школски превоз у односу на укупан број деце (у складу са ЗОСОВ)</t>
  </si>
  <si>
    <t xml:space="preserve">Проценат објеката прилагођених деци са инвалидитетом и посебним потребама </t>
  </si>
  <si>
    <t xml:space="preserve">Проценат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критеријума </t>
  </si>
  <si>
    <t>Број запослених који су добили најмање 24 бода за стручно усавршавање кроз учешће на семинарима на годишњем нивоу</t>
  </si>
  <si>
    <t>Број корисника једнократне новчане помоћи у односу на укупан број грађана</t>
  </si>
  <si>
    <t>Број грађана - корисника других мера материјалне подршке ( нпр. набавка огрева и сл.) у односу на укупан број грађана</t>
  </si>
  <si>
    <t>Број грађана - корисника субвенција (нпр. комуналних услуга, услуга  превоза) у односу на укупан број грађана</t>
  </si>
  <si>
    <t xml:space="preserve">Број породица којима је обезбеђено адекватно становање </t>
  </si>
  <si>
    <t>Број корисника услуге (старих у односу на укупан број старих)</t>
  </si>
  <si>
    <t xml:space="preserve">Број корисника услуге (деца за сметњама у развоју у односу на укупан број деце са сметњама у развоју) </t>
  </si>
  <si>
    <t>Број удружења / хуманитарних организација које добијају средства из буџета града/општине</t>
  </si>
  <si>
    <r>
      <t xml:space="preserve">Број корисника дневних услуга у заједници </t>
    </r>
    <r>
      <rPr>
        <sz val="12"/>
        <color indexed="8"/>
        <rFont val="Times New Roman"/>
        <family val="1"/>
        <charset val="238"/>
      </rPr>
      <t>у односу на укупан број грађана</t>
    </r>
    <r>
      <rPr>
        <sz val="12"/>
        <color indexed="8"/>
        <rFont val="Times New Roman"/>
        <family val="1"/>
        <charset val="238"/>
      </rPr>
      <t xml:space="preserve"> </t>
    </r>
  </si>
  <si>
    <r>
      <t xml:space="preserve">Број корисника услуга подршке за самосталан живот </t>
    </r>
    <r>
      <rPr>
        <sz val="12"/>
        <color indexed="8"/>
        <rFont val="Times New Roman"/>
        <family val="1"/>
        <charset val="238"/>
      </rPr>
      <t>у односу на укупан број грађана</t>
    </r>
  </si>
  <si>
    <t xml:space="preserve">Број акција на прикупљању различитих  врста  помоћи </t>
  </si>
  <si>
    <t>Број деце која примају материјалну подршку у складу са Одлуком о социјалној заштити у односу на укупан број деце у граду/општини</t>
  </si>
  <si>
    <t>Број објеката здравствених установа са адекватним приступом за ОСИ у односу на укупан број објеката здравствених установа</t>
  </si>
  <si>
    <t xml:space="preserve">Број насеља у којима нема сеоске станице/амбуланте </t>
  </si>
  <si>
    <t>Број здравствених радника/лекара финансираних из буџета града/општине</t>
  </si>
  <si>
    <t>Проценат превентивних прегледа у укупном броју прегледа и посета код лекара (изражен као укупан број превентивних прегледа подељен са укупним бројем свих прегледа и посета код лекара и помножен са 100)</t>
  </si>
  <si>
    <t xml:space="preserve">Број програма/пројеката намењених рањивим групама на нивоу града/општине </t>
  </si>
  <si>
    <t xml:space="preserve">Број програма/пројеката намењених промоцији здравља и превенцији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</si>
  <si>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</si>
  <si>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</si>
  <si>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</si>
  <si>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</si>
  <si>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</si>
  <si>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</si>
  <si>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</si>
  <si>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</si>
  <si>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</si>
  <si>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</si>
  <si>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</si>
  <si>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</si>
  <si>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</si>
  <si>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</si>
  <si>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</si>
  <si>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</si>
  <si>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</si>
  <si>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</si>
  <si>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</si>
  <si>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</si>
  <si>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</si>
  <si>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</si>
  <si>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</si>
  <si>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</si>
  <si>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</si>
  <si>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</si>
  <si>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</si>
  <si>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</si>
  <si>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</si>
  <si>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</si>
  <si>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</si>
  <si>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</si>
  <si>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</si>
  <si>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</si>
  <si>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</si>
  <si>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</si>
  <si>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</si>
  <si>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</si>
  <si>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</si>
  <si>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</si>
  <si>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</si>
  <si>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</si>
  <si>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</si>
  <si>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</si>
  <si>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</si>
  <si>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</si>
  <si>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</si>
  <si>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</si>
  <si>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</si>
  <si>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</si>
  <si>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</si>
  <si>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</si>
  <si>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</si>
  <si>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</si>
  <si>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</si>
  <si>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</si>
  <si>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</si>
  <si>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</si>
  <si>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</si>
  <si>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</si>
  <si>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</si>
  <si>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</si>
  <si>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</si>
  <si>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</si>
  <si>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</si>
  <si>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</si>
  <si>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</si>
  <si>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</si>
  <si>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</si>
  <si>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</si>
  <si>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</si>
  <si>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</si>
  <si>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</si>
  <si>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</si>
  <si>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</si>
  <si>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</si>
  <si>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</si>
  <si>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</si>
  <si>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</si>
  <si>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</si>
  <si>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</si>
  <si>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</si>
  <si>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</si>
  <si>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</si>
  <si>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</si>
  <si>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</si>
  <si>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</si>
  <si>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</si>
  <si>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</si>
  <si>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</si>
  <si>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</si>
  <si>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</si>
  <si>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</si>
  <si>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</si>
  <si>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</si>
  <si>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</si>
  <si>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</si>
  <si>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</si>
  <si>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</si>
  <si>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</si>
  <si>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</si>
  <si>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</si>
  <si>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</si>
  <si>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</si>
  <si>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</si>
  <si>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</si>
  <si>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</si>
  <si>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</si>
  <si>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</si>
  <si>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</si>
  <si>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Трансфери од других нивоа власти</t>
  </si>
  <si>
    <t>Неутрошена средства од приватизације из ранијих година</t>
  </si>
  <si>
    <t>Неутрошена средства донација из ранијих година</t>
  </si>
  <si>
    <t>Финансијска помоћ ЕУ</t>
  </si>
  <si>
    <t>Текући расходи</t>
  </si>
  <si>
    <t>Расходи за запослене</t>
  </si>
  <si>
    <t>Плате, додаци и накнаде запослених</t>
  </si>
  <si>
    <t>Плате по основу цене рада</t>
  </si>
  <si>
    <t>Додатак за рад дужи од пуног радног времена</t>
  </si>
  <si>
    <t>Додатак за рад на дан државног и верског празника</t>
  </si>
  <si>
    <t>Додатак за рад ноћу</t>
  </si>
  <si>
    <t>Додатак за време проведено на раду (минули рад)</t>
  </si>
  <si>
    <t>Теренски додатак</t>
  </si>
  <si>
    <t>Накнада зараде за време привремене спречености за рад до 30 дана услед болести</t>
  </si>
  <si>
    <t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</t>
  </si>
  <si>
    <t>Остали додаци и накнаде запосленима</t>
  </si>
  <si>
    <t>Плате приправника</t>
  </si>
  <si>
    <t>Плате приправника које плаћа послодавац</t>
  </si>
  <si>
    <t>Плате приправника које плаћа Национална служба за запошљавање</t>
  </si>
  <si>
    <t>Плате привремено запослених</t>
  </si>
  <si>
    <t>Плате по основу судских пресуда</t>
  </si>
  <si>
    <t>Накнада штете запослених</t>
  </si>
  <si>
    <t>Накнада штете запосленом за неискоришћени годишњи одмор</t>
  </si>
  <si>
    <t>Остале накнаде штете запосленом</t>
  </si>
  <si>
    <t>Остале исплате зарада за специјалне задатке или пројекте</t>
  </si>
  <si>
    <t>Допринос за пензијско и инвалидско осигурање</t>
  </si>
  <si>
    <t>Допринос за добровољно пензијско и инвалидско осигурање</t>
  </si>
  <si>
    <t>Допринос за пензијско и инвалидско осигурање - за радни стаж који се рачуна са увећаним доприносом</t>
  </si>
  <si>
    <t>Допринос за здравствено осигурање</t>
  </si>
  <si>
    <t>Допринос за добровољно здравствено осигурање</t>
  </si>
  <si>
    <t>Допринос за незапосленост</t>
  </si>
  <si>
    <t>Оброци (храна)</t>
  </si>
  <si>
    <t>Пиће</t>
  </si>
  <si>
    <t>Остале накнаде у натури у смислу заштите здравља запослених</t>
  </si>
  <si>
    <t>Обезбеђивање стамбеног простора запосленима</t>
  </si>
  <si>
    <t>Дуготрајна роба</t>
  </si>
  <si>
    <t>Возила за приватне и пословне потребе</t>
  </si>
  <si>
    <t>Остала дуготрајна роба</t>
  </si>
  <si>
    <t>Роба и услуге које обезбеђује послодавац</t>
  </si>
  <si>
    <t>Одмаралишта, спортски и рекреациони објекти</t>
  </si>
  <si>
    <t>Поклони за децу запослених</t>
  </si>
  <si>
    <t>Превоз на посао и са посла (маркица)</t>
  </si>
  <si>
    <t>Паркирање</t>
  </si>
  <si>
    <t>Дечији вртић који плаћа послодавац</t>
  </si>
  <si>
    <t>Износ разлике између редовне и снижене каматне стопе код давања кредита запосленима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</si>
  <si>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</si>
  <si>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</si>
  <si>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</si>
  <si>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</si>
  <si>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</si>
  <si>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</si>
  <si>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</si>
  <si>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Отпремнина у случају отпуштања с посла</t>
  </si>
  <si>
    <t>Помоћ у случају смрти запосленог или члана уже породице</t>
  </si>
  <si>
    <t>Помоћ у медицинском лечењу запосленог или чланова уже породице и друге помоћи запосленом</t>
  </si>
  <si>
    <t>Помоћ у медицинском лечењу запосленог или члана уже породице</t>
  </si>
  <si>
    <t>Помоћ у случају оштећења или уништења имовине</t>
  </si>
  <si>
    <t>Остале помоћи запосленим радницима</t>
  </si>
  <si>
    <t>Накнаде трошкова за одвојен живот од породице</t>
  </si>
  <si>
    <t>Накнаде трошкова за превоз на посао и са посла</t>
  </si>
  <si>
    <t>Накнаде трошкова за смештај изабраних, постављених и именованих лица</t>
  </si>
  <si>
    <t>Накнаде за селидбене трошкове запослених</t>
  </si>
  <si>
    <t>Остале накнаде трошкова запослених</t>
  </si>
  <si>
    <t>Награде запосленима</t>
  </si>
  <si>
    <t>Јубиларне награде</t>
  </si>
  <si>
    <t>Награде за посебне резултате рада</t>
  </si>
  <si>
    <t>Остале награде запосленима</t>
  </si>
  <si>
    <t>Бонуси</t>
  </si>
  <si>
    <t>Бонуси за државне празнике</t>
  </si>
  <si>
    <t>Накнаде члановима управних, надзорних одбора и комисија</t>
  </si>
  <si>
    <t>Накнаде члановима управних и надзорних одбора</t>
  </si>
  <si>
    <t>Накнаде члановима комисија</t>
  </si>
  <si>
    <t>Судијски додатак</t>
  </si>
  <si>
    <t>Коришћење услуга и роба</t>
  </si>
  <si>
    <t>Трошкови платног промета и банкарских услуга</t>
  </si>
  <si>
    <t>Трошкови платног промета</t>
  </si>
  <si>
    <t>Трошкови банкарских услуга</t>
  </si>
  <si>
    <t>Енергетске услуге</t>
  </si>
  <si>
    <t>Услуге за електричну енергију</t>
  </si>
  <si>
    <t>Трошкови грејања</t>
  </si>
  <si>
    <t>Природни гас</t>
  </si>
  <si>
    <t>Угаљ</t>
  </si>
  <si>
    <t>Дрво</t>
  </si>
  <si>
    <t>Лож-уље</t>
  </si>
  <si>
    <t>Централно грејање</t>
  </si>
  <si>
    <t>Комуналне услуге</t>
  </si>
  <si>
    <t>Услуге водовода и канализације</t>
  </si>
  <si>
    <t>Услуге редовног одржавања и старања</t>
  </si>
  <si>
    <t>Дератизација</t>
  </si>
  <si>
    <t>Димњачарске услуге</t>
  </si>
  <si>
    <t>Услуга заштите имовине</t>
  </si>
  <si>
    <t>Одвоз отпада</t>
  </si>
  <si>
    <t>Услуге чишћења</t>
  </si>
  <si>
    <t>Допринос за коришћење градског земљишта и слично</t>
  </si>
  <si>
    <t>Допринос за коришћење вода</t>
  </si>
  <si>
    <t>Услуге комуникација</t>
  </si>
  <si>
    <t>Телефони</t>
  </si>
  <si>
    <t>Телефон, телекс и телефакс</t>
  </si>
  <si>
    <t>Интернет и слично</t>
  </si>
  <si>
    <t>Претплата на пејџер</t>
  </si>
  <si>
    <t>Услуге мобилног телефона</t>
  </si>
  <si>
    <t>Остале услуге комуникације</t>
  </si>
  <si>
    <t>Услуге поште и доставе</t>
  </si>
  <si>
    <t>Пошта</t>
  </si>
  <si>
    <t>Услуге доставе</t>
  </si>
  <si>
    <t>Остале ПТТ услуге</t>
  </si>
  <si>
    <t>Трошкови осигурања</t>
  </si>
  <si>
    <t>Осигурање имовине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</si>
  <si>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</si>
  <si>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</si>
  <si>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</si>
  <si>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</si>
  <si>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Осигурање запослених</t>
  </si>
  <si>
    <t>Осигурање запослених у случају несреће на раду</t>
  </si>
  <si>
    <t>Здравствено осигурање запослених</t>
  </si>
  <si>
    <t>Осигурање од одговорности према трећим лицима</t>
  </si>
  <si>
    <t>Закуп имовине и опреме</t>
  </si>
  <si>
    <t>Закуп имовине</t>
  </si>
  <si>
    <t>Закуп стамбеног простора</t>
  </si>
  <si>
    <t>Закуп нестамбеног простора</t>
  </si>
  <si>
    <t>Закуп осталог простора</t>
  </si>
  <si>
    <t>Закуп опреме</t>
  </si>
  <si>
    <t>Закуп опреме за саобраћај</t>
  </si>
  <si>
    <t>Закуп административне опреме</t>
  </si>
  <si>
    <t>Закуп опреме за пољопривреду</t>
  </si>
  <si>
    <t>Закуп опреме за очување животне средине и науку</t>
  </si>
  <si>
    <t>Закуп медицинске и лабораторијске опреме</t>
  </si>
  <si>
    <t>Закуп опреме за образовање, културу и спорт</t>
  </si>
  <si>
    <t>Закуп опреме за војску</t>
  </si>
  <si>
    <t>Закуп опреме за јавну безбедност</t>
  </si>
  <si>
    <t>Закуп опреме за производњу, моторна, непокретна и немоторна</t>
  </si>
  <si>
    <t>Остали трошкови</t>
  </si>
  <si>
    <t>Радио - телевизијска претплата</t>
  </si>
  <si>
    <t>Остали непоменути трошкови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</si>
  <si>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</si>
  <si>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</si>
  <si>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 у земљи (авион, аутобус, воз, и сл.)</t>
  </si>
  <si>
    <t>Трошкови смештаја на службеном путу</t>
  </si>
  <si>
    <t>Остале услуге службеног превоза</t>
  </si>
  <si>
    <t>Превоз у јавном саобраћају</t>
  </si>
  <si>
    <t>Такси превоз</t>
  </si>
  <si>
    <t>Превоз у граду по службеном послу</t>
  </si>
  <si>
    <t>Накнада за употребу сопственог возила</t>
  </si>
  <si>
    <t>Остали трошкови за пословна путовања у земљи</t>
  </si>
  <si>
    <t>Трошкови службених путовања у иностранство</t>
  </si>
  <si>
    <t>Трошкови дневница за службени пут у иностранство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</si>
  <si>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</si>
  <si>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</si>
  <si>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Услуге превоза у јавном саобраћају</t>
  </si>
  <si>
    <t>Остали трошкови за пословна путовања у иностранство</t>
  </si>
  <si>
    <t>Трошкови путовања у оквиру редовног рада</t>
  </si>
  <si>
    <t>Дневница (исхрана) за путовање у оквиру редовног рада</t>
  </si>
  <si>
    <t>Трошкови путовања у оквиру редовног рада (авион, аутобус, воз)</t>
  </si>
  <si>
    <t>Трошкови смештаја на путовању у оквиру редовног рада</t>
  </si>
  <si>
    <t>Остале услуге путовања у оквиру редовног рада</t>
  </si>
  <si>
    <t>Превоз средствима јавног превоза</t>
  </si>
  <si>
    <t>Накнада за превоз у граду по службеном послу</t>
  </si>
  <si>
    <t>Накнада за коришћење сопственог аутомобила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</si>
  <si>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</si>
  <si>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</si>
  <si>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</si>
  <si>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путовања ученика који учествују на републичким и међународним такмичењима</t>
  </si>
  <si>
    <t>Остали трошкови транспорта</t>
  </si>
  <si>
    <t>Трошкови селидбе и превоза</t>
  </si>
  <si>
    <t>Административне услуге</t>
  </si>
  <si>
    <t>Услуге превођења</t>
  </si>
  <si>
    <t>Секретарске услуге</t>
  </si>
  <si>
    <t>Рачуноводствене услуге</t>
  </si>
  <si>
    <t>Остале административне услуге</t>
  </si>
  <si>
    <t>Компјутерске услуге</t>
  </si>
  <si>
    <t>Услуге за израду и одржавање софтвера</t>
  </si>
  <si>
    <t>Услуге за израду софтвера</t>
  </si>
  <si>
    <t>Услуге за одржавање софтвера</t>
  </si>
  <si>
    <t>Услуге одржавања рачунара</t>
  </si>
  <si>
    <t>Остале компјутерске услуге</t>
  </si>
  <si>
    <t>Услуге образовања и усавршавања запослених</t>
  </si>
  <si>
    <t>Котизације</t>
  </si>
  <si>
    <t>Котизација за семинаре</t>
  </si>
  <si>
    <t>Котизација за стручна саветовања</t>
  </si>
  <si>
    <t>Котизација за учествовање на сајмовима</t>
  </si>
  <si>
    <t>Друге услуге образовања и усавршавања запослених</t>
  </si>
  <si>
    <t>Издаци за стручне испите</t>
  </si>
  <si>
    <t>Остали издаци за стручно образовање</t>
  </si>
  <si>
    <t>Услуге информисања</t>
  </si>
  <si>
    <t>Услуге штампања</t>
  </si>
  <si>
    <t>Услуге штампања билтена</t>
  </si>
  <si>
    <t>Услуге штампања часописа</t>
  </si>
  <si>
    <t>Услуге штампања публикација</t>
  </si>
  <si>
    <t>Остале услуге штампања</t>
  </si>
  <si>
    <t>Услуге информисања јавности и односа са јавношћу</t>
  </si>
  <si>
    <t>Услуге информисања јавности</t>
  </si>
  <si>
    <t>Односи са јавношћу</t>
  </si>
  <si>
    <t>Услуге рекламе и пропаганде</t>
  </si>
  <si>
    <t>Објављивање тендера и информативних огласа</t>
  </si>
  <si>
    <t>Остале услуге рекламе и пропаганде</t>
  </si>
  <si>
    <t>Медијске услуге</t>
  </si>
  <si>
    <t>Медијске услуге радија и телевизије</t>
  </si>
  <si>
    <t>Остале медијске услуге</t>
  </si>
  <si>
    <t>Стручне услуге</t>
  </si>
  <si>
    <t>Услуге ревизије</t>
  </si>
  <si>
    <t>Адвокатске услуге</t>
  </si>
  <si>
    <t>Правно заступање пред домаћим судовима</t>
  </si>
  <si>
    <t>Правно заступање пред међународним судовима</t>
  </si>
  <si>
    <t>Правне услуге</t>
  </si>
  <si>
    <t>Услуге вештачења</t>
  </si>
  <si>
    <t>Услуге поротника</t>
  </si>
  <si>
    <t>Остале правне услуге</t>
  </si>
  <si>
    <t>Финансијске услуге</t>
  </si>
  <si>
    <t>Услуге финансијских саветника</t>
  </si>
  <si>
    <t>Остале финансијске услуге</t>
  </si>
  <si>
    <t>Остале стручне услуге</t>
  </si>
  <si>
    <t>Услуге за домаћинство и угоститељство</t>
  </si>
  <si>
    <t>Услуге за домаћинство</t>
  </si>
  <si>
    <t>Прање веша</t>
  </si>
  <si>
    <t>Хемијско чишћење</t>
  </si>
  <si>
    <t>Угоститељске услуге</t>
  </si>
  <si>
    <t>Репрезентација</t>
  </si>
  <si>
    <t>Поклони</t>
  </si>
  <si>
    <t>Пољопривредне услуге</t>
  </si>
  <si>
    <t>Услуге заштите животиња и биља</t>
  </si>
  <si>
    <t>Услуге ветеринарског прегледа и вакцинације</t>
  </si>
  <si>
    <t>Заштита биља</t>
  </si>
  <si>
    <t>Испитивање узорака земљишта и вештачког ђубрива</t>
  </si>
  <si>
    <t>Остале услуге заштите животиња и биља</t>
  </si>
  <si>
    <t>Услуге образовања, културе и спорта</t>
  </si>
  <si>
    <t>Услуге образовања</t>
  </si>
  <si>
    <t>Образовање деце грађана који живе у иностранству</t>
  </si>
  <si>
    <t>Услуге предшколског образовања</t>
  </si>
  <si>
    <t>Услуге спорта</t>
  </si>
  <si>
    <t>Медицинске услуге</t>
  </si>
  <si>
    <t>Здравствена заштита по уговору</t>
  </si>
  <si>
    <t>Здравствена заштита по конвенцији</t>
  </si>
  <si>
    <t>Услуге јавног здравства - инспекција и анализа</t>
  </si>
  <si>
    <t>Лабораторијске услуге</t>
  </si>
  <si>
    <t>Остале 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</si>
  <si>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</si>
  <si>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</si>
  <si>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</si>
  <si>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Услуге очувања животне средине</t>
  </si>
  <si>
    <t>Услуге науке</t>
  </si>
  <si>
    <t>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</si>
  <si>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</si>
  <si>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</si>
  <si>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зграда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</si>
  <si>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</si>
  <si>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</si>
  <si>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</si>
  <si>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</si>
  <si>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</si>
  <si>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</si>
  <si>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</si>
  <si>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зграда</t>
  </si>
  <si>
    <t>Текуће поправке и одржавање осталих објеката</t>
  </si>
  <si>
    <t>Текуће поправке и одржавање опреме</t>
  </si>
  <si>
    <t>Текуће поправке и одржавање опреме за саобраћај</t>
  </si>
  <si>
    <t>Механичке поправке</t>
  </si>
  <si>
    <t>Поправке електричне и електронске опреме</t>
  </si>
  <si>
    <t>Лимарски радови на возилима</t>
  </si>
  <si>
    <t>Остале поправке и одржавање опреме за саобраћај</t>
  </si>
  <si>
    <t>Текуће поправке и одржавање административне опреме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</si>
  <si>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</si>
  <si>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</si>
  <si>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</si>
  <si>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</si>
  <si>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</si>
  <si>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Биротехничка опрема</t>
  </si>
  <si>
    <t>Уградна опрема</t>
  </si>
  <si>
    <t>Остале поправке и одржавање административне опреме</t>
  </si>
  <si>
    <t>Текуће поправке и одржавање опреме за пољопривреду</t>
  </si>
  <si>
    <t>Текуће поправке и одржавање опреме за очување животне средине и науку</t>
  </si>
  <si>
    <t>Текуће поправке и одржавање опреме за очување животне средине</t>
  </si>
  <si>
    <t>Текуће поправке и одржавање опреме за науку</t>
  </si>
  <si>
    <t>Текуће поправке и одржавање медицинске и лабораторијске опреме</t>
  </si>
  <si>
    <t>Текуће поправке и одржавање медицинске опреме</t>
  </si>
  <si>
    <t>Текуће поправке и одржавање лабораторијске опреме</t>
  </si>
  <si>
    <t>Текуће поправке и одржавање мерних и контролних инструмената</t>
  </si>
  <si>
    <t>Текуће поправке и одржавање опреме за образовање, културу и спорт</t>
  </si>
  <si>
    <t>Текуће поправке и одржавање опреме за образовање</t>
  </si>
  <si>
    <t>Текуће поправке и одржавање опреме за културу</t>
  </si>
  <si>
    <t>Текуће поправке и одржавање опреме за спорт</t>
  </si>
  <si>
    <t>Текуће поправке и одржавање опреме за војску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</si>
  <si>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</si>
  <si>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</si>
  <si>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Административни материјал</t>
  </si>
  <si>
    <t>Канцеларијски материјал</t>
  </si>
  <si>
    <t>Одећа, обућа и униформе</t>
  </si>
  <si>
    <t>Расходи за радну униформу</t>
  </si>
  <si>
    <t>Службена одећа</t>
  </si>
  <si>
    <t>Униформе</t>
  </si>
  <si>
    <t>ХТЗ опрема</t>
  </si>
  <si>
    <t>Остали расходи за одећу, обућу и униформе</t>
  </si>
  <si>
    <t>Биодекорација</t>
  </si>
  <si>
    <t>Цвеће и зеленило</t>
  </si>
  <si>
    <t>Остали административни материјал</t>
  </si>
  <si>
    <t>Материјали за пољопривреду</t>
  </si>
  <si>
    <t>Храна за животиње</t>
  </si>
  <si>
    <t>Стока за експерименте</t>
  </si>
  <si>
    <t>Природна и вештачка ђубрива и слично</t>
  </si>
  <si>
    <t>Семе</t>
  </si>
  <si>
    <t>Биљке</t>
  </si>
  <si>
    <t>Остали материјал за пољопривреду</t>
  </si>
  <si>
    <t>Материјали за образовање и усавршавање запослених</t>
  </si>
  <si>
    <t>Публикације, часописи и гласила</t>
  </si>
  <si>
    <t>Стручна литература за редовне потребе запослених</t>
  </si>
  <si>
    <t>Стручна литература за образовање запослених</t>
  </si>
  <si>
    <t>Материјали за образовање</t>
  </si>
  <si>
    <t>Материјали за саобраћај</t>
  </si>
  <si>
    <t>Издаци за гориво</t>
  </si>
  <si>
    <t>Бензин</t>
  </si>
  <si>
    <t>Дизел гориво</t>
  </si>
  <si>
    <t>Уља и мазива</t>
  </si>
  <si>
    <t>Остали материјал за превозна средства</t>
  </si>
  <si>
    <t>Материјали за очување животне средине и науку</t>
  </si>
  <si>
    <t>Материјали за метеоролошка мерења</t>
  </si>
  <si>
    <t>Материјали за истраживање и развој</t>
  </si>
  <si>
    <t>Материјали за тестирање ваздуха</t>
  </si>
  <si>
    <t>Материјали за тестирање воде</t>
  </si>
  <si>
    <t>Материјали за тестирање тла</t>
  </si>
  <si>
    <t>Остали материјали за очување животне средине и науку</t>
  </si>
  <si>
    <t>Материјали за образовање, културу и спорт</t>
  </si>
  <si>
    <t>Материјали за културу</t>
  </si>
  <si>
    <t>Материјали за спорт</t>
  </si>
  <si>
    <t>Медицински и лабораторијски материјали</t>
  </si>
  <si>
    <t>Материјали за медицинске тестове</t>
  </si>
  <si>
    <t>Материјали за лабораторијске тестове</t>
  </si>
  <si>
    <t>Материјали за вакцинацију</t>
  </si>
  <si>
    <t>Материјали за имунизацију</t>
  </si>
  <si>
    <t>Лекови на рецепт</t>
  </si>
  <si>
    <t>Ортопедски материјали</t>
  </si>
  <si>
    <t>Остали медицински и лабораторијски материјали</t>
  </si>
  <si>
    <t>Материјали за одржавање хигијене и угоститељство</t>
  </si>
  <si>
    <t>Материјали за одржавање хигијене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</si>
  <si>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</si>
  <si>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</si>
  <si>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</si>
  <si>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Материјали за угоститељство</t>
  </si>
  <si>
    <t>Храна</t>
  </si>
  <si>
    <t>Пића</t>
  </si>
  <si>
    <t>Намирнице за припремање хране</t>
  </si>
  <si>
    <t>Остали материјали за угоститељство</t>
  </si>
  <si>
    <t>Материјали за посебне намене</t>
  </si>
  <si>
    <t>Потрошни материјал</t>
  </si>
  <si>
    <t>Резервни делови</t>
  </si>
  <si>
    <t>Алат и инвентар</t>
  </si>
  <si>
    <t>Со за путеве</t>
  </si>
  <si>
    <t>Остали материјали за посебне намене</t>
  </si>
  <si>
    <t>Амортизација и употреба средстава за рад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</si>
  <si>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</si>
  <si>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</si>
  <si>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</si>
  <si>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</si>
  <si>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земљишта</t>
  </si>
  <si>
    <t>Употреба подземног блага</t>
  </si>
  <si>
    <t>Употреба шума и вода</t>
  </si>
  <si>
    <t>Употреба шума</t>
  </si>
  <si>
    <t>Употреба вода</t>
  </si>
  <si>
    <t>Отплата камата и пратећи трошкови задуживања</t>
  </si>
  <si>
    <t>Отплата камата на домаће хартије од вредности</t>
  </si>
  <si>
    <t>Отплата камата на домаће краткорочне хартије од вредности</t>
  </si>
  <si>
    <t>Отплата камата на домаће дугорочне хартије од вредности</t>
  </si>
  <si>
    <t>Отплата камата осталим нивоима власти</t>
  </si>
  <si>
    <t>Отплата камата нивоу Републике</t>
  </si>
  <si>
    <t>Просечна дужина чекања на заказани први преглед у установама примарне здравствене заштите (изражен као збир свих дужина чекања на заказани први преглед подељен са бројем заказаних пацијената)</t>
  </si>
  <si>
    <t>Годишњи ниво (проценат) реализације планова инвестирања и опремања установа здравствене заштите на нивоу града/општине</t>
  </si>
  <si>
    <t>Проценат учешћа сопствених прихода у буџету установа културе</t>
  </si>
  <si>
    <t>Број установа културе у надлежности града/општине у којима су извршена инвестициона улагања на годишњем нивоу, у односу на укупан број установа културе</t>
  </si>
  <si>
    <t xml:space="preserve">Укупан број чланова Удружења грађана/КУД  </t>
  </si>
  <si>
    <t xml:space="preserve">Број програма и пројеката подржаних од стране града/општине намењених осетљивим друштвеним групама </t>
  </si>
  <si>
    <t xml:space="preserve">Број програма и пројеката Удружења грађана/КУД подржаних од стране града/општине </t>
  </si>
  <si>
    <t xml:space="preserve">Број посебних/школских,/.......годишњих програма спортских организација финансираних од стране града/општине </t>
  </si>
  <si>
    <t>Број младих спортских талената подржаних из буџета</t>
  </si>
  <si>
    <t>Број програма које реализују установе из области спорта</t>
  </si>
  <si>
    <t>Број спортских организација који користе услуге установе из области спорта</t>
  </si>
  <si>
    <t>Број одржаних спортских приредби у установама из области спорта</t>
  </si>
  <si>
    <t>Степен искоришћења капацитета установа</t>
  </si>
  <si>
    <t xml:space="preserve">Број објеката који је доступан за коришћење предшколском, школском и рекреативном спорту </t>
  </si>
  <si>
    <t xml:space="preserve">Просечан број дана (или сати) у години када су постојећи објекти доступни предшколском, школском и рекреативном спорту </t>
  </si>
  <si>
    <t>Број програма којима се реализују активности школског спорта</t>
  </si>
  <si>
    <t>Просечан број спортских секција по школи у граду/општини</t>
  </si>
  <si>
    <t>Број програма којима се се реализују активности из рекреативног спорта</t>
  </si>
  <si>
    <t xml:space="preserve">Број програма за вежбање старих особа и особа са инвалидитетом </t>
  </si>
  <si>
    <t>Број програма омасовљења женског спорта</t>
  </si>
  <si>
    <t>Број објеката са употребном дозволом</t>
  </si>
  <si>
    <t>Број изграђених/ реконструисаних јавних игралишта/вежбалишта на отвореном</t>
  </si>
  <si>
    <t>Број спортских објеката прилагођених особама са инвалидитетом</t>
  </si>
  <si>
    <t>Проценат решених  предмета у календарској години (у законском року, ван законског рока)</t>
  </si>
  <si>
    <t>Број санираних заштитних водних објеката на водама другог реда у односу на укупан број водних објеката</t>
  </si>
  <si>
    <t>Капацитет прихвата – број људи за које је припремљен/обезбеђен прихват (хитни смештај, здравствена заштита, итд.) у односу на укупан број становника</t>
  </si>
  <si>
    <t>Капацитет за евакуацију - Процентуални однос броја људи који могу бити обухваћени системом евакуације и укупног броја становника</t>
  </si>
  <si>
    <t>Усвојени планови предвиђени законом (Процена угрожености и План заштите и спасавања у ванредним ситуацијама)</t>
  </si>
  <si>
    <t xml:space="preserve">Број послова локалне самоуправе који су  поверени  и организовани у оквиру месне заједнице </t>
  </si>
  <si>
    <t>Број иницијатива /предлога месних заједница према граду/општини у вези са питањима од интереса за локално становништво</t>
  </si>
  <si>
    <t>Број решених предмета у односу на укупан број предмета на годишњем нивоу</t>
  </si>
  <si>
    <t xml:space="preserve">Број правних мишљења која су дата органима  града/општине, стручним службама и другим правним лицима чија имовинска и друга права заступа </t>
  </si>
  <si>
    <t xml:space="preserve">Број поступака покренутих од стране заштитника грађана </t>
  </si>
  <si>
    <r>
      <t xml:space="preserve">Број усвојених препорука заштитника грађана упућених управи и јавним службама града/општине </t>
    </r>
    <r>
      <rPr>
        <sz val="11"/>
        <color indexed="8"/>
        <rFont val="Calibri"/>
        <family val="2"/>
        <charset val="238"/>
      </rPr>
      <t xml:space="preserve"> </t>
    </r>
  </si>
  <si>
    <t xml:space="preserve">Број издатих билтена града/општине </t>
  </si>
  <si>
    <t>Број финансираних пројеката путем јавног конкурса у области јавног информисања</t>
  </si>
  <si>
    <t>Број корисника правне помоћи (разврстаних по полу)</t>
  </si>
  <si>
    <t>Број опремљених пијачних места у односу на укупан број пијачних места предвиђених у складу са градском/општинском одлуком</t>
  </si>
  <si>
    <t>Укупно (2016-2018)</t>
  </si>
  <si>
    <t>Извори у базној години (2015)</t>
  </si>
  <si>
    <t>Извори у 2017</t>
  </si>
  <si>
    <t>Извори у 2018.</t>
  </si>
  <si>
    <t>110</t>
  </si>
  <si>
    <t>111</t>
  </si>
  <si>
    <t>137</t>
  </si>
  <si>
    <t>138</t>
  </si>
  <si>
    <t>139</t>
  </si>
  <si>
    <t>140</t>
  </si>
  <si>
    <t>141</t>
  </si>
  <si>
    <t>142</t>
  </si>
  <si>
    <t>143</t>
  </si>
  <si>
    <t>144</t>
  </si>
  <si>
    <t>Одговорно лице</t>
  </si>
  <si>
    <t>Датум:</t>
  </si>
  <si>
    <t>Назив организационе јединице/Буџетски корисник:</t>
  </si>
  <si>
    <t>Спровођење редовних мерења на територији града/општине и испуњење обавеза у складу са законима.</t>
  </si>
  <si>
    <t>ПАЦ_103</t>
  </si>
  <si>
    <t>ПАЦ_104</t>
  </si>
  <si>
    <t>ПАЦ_105</t>
  </si>
  <si>
    <t>Шифра програма:</t>
  </si>
  <si>
    <t>Урбанизам и просторно планирање</t>
  </si>
  <si>
    <t>Опште услуге јавне управе</t>
  </si>
  <si>
    <t>Економска и развојна политика</t>
  </si>
  <si>
    <t>Пољопривреда и рурални развој</t>
  </si>
  <si>
    <t>Заштита животне средине</t>
  </si>
  <si>
    <t>Саобраћај и саобраћајна инфраструктура</t>
  </si>
  <si>
    <t>Образовање</t>
  </si>
  <si>
    <t>Социјална заштита</t>
  </si>
  <si>
    <t>Здравство</t>
  </si>
  <si>
    <t>Култура комуникације и медији</t>
  </si>
  <si>
    <t>Спорт и омладина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</si>
  <si>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</si>
  <si>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</si>
  <si>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</si>
  <si>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</si>
  <si>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</si>
  <si>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</si>
  <si>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</si>
  <si>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</si>
  <si>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11.  Социјална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</si>
  <si>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</si>
  <si>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</si>
  <si>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</si>
  <si>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</si>
  <si>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</si>
  <si>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</si>
  <si>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</si>
  <si>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</si>
  <si>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</si>
  <si>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</si>
  <si>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</si>
  <si>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</si>
  <si>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</si>
  <si>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</si>
  <si>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</si>
  <si>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</si>
  <si>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</si>
  <si>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</si>
  <si>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</si>
  <si>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1101-0001  Стратешко, просторно и урбанистичко планирање</t>
  </si>
  <si>
    <t>0601-0001  Водоснабдевање</t>
  </si>
  <si>
    <t>1101-0002  Уређивање грађевинског земљишта</t>
  </si>
  <si>
    <t>0601-0002  Управљање отпадним водама  </t>
  </si>
  <si>
    <t>0601-0003  Одржавање депонија</t>
  </si>
  <si>
    <t>0601-0004  Даљинско грејање</t>
  </si>
  <si>
    <t>0601-0005  Јавни превоз</t>
  </si>
  <si>
    <t>0601-0006  Паркинг сервис</t>
  </si>
  <si>
    <t>0601-0007  Уређивање, одржавање и коришћење пијаца</t>
  </si>
  <si>
    <t>0601-0008  Јавна хигијена</t>
  </si>
  <si>
    <t>0601-0009  Уређење и одржавање зеленила</t>
  </si>
  <si>
    <t>0601-0010  Јавна расвета</t>
  </si>
  <si>
    <t>0601-0011  Одржавање гробаља и погребне услуге</t>
  </si>
  <si>
    <t>0601-0012  Одржавање стамбених зграда</t>
  </si>
  <si>
    <t>0601-0013  Ауто-такси превоз путника</t>
  </si>
  <si>
    <t>0601-0014  Остале комуналне услуге</t>
  </si>
  <si>
    <t>1501-0002  Унапређење привредног амбијента</t>
  </si>
  <si>
    <t>1501-0003  Подстицаји за развој предузетништва</t>
  </si>
  <si>
    <t>1501-0004  Одржавање економске инфраструктуре</t>
  </si>
  <si>
    <t>1501-0005  Финансијска подршка локалном економском развоју</t>
  </si>
  <si>
    <t>1502-0002  Туристичка промоција</t>
  </si>
  <si>
    <t>0101-0002  Подстицаји пољопривредној производњи</t>
  </si>
  <si>
    <t>0401-0002  Управљање комуналним отпадом</t>
  </si>
  <si>
    <t>0401-0003  Праћење квалитета елемената животне средине</t>
  </si>
  <si>
    <t>0401-0004  Заштита природних вредности и унапређење подручја са природним својствима</t>
  </si>
  <si>
    <t>0701-0002  Одржавање путева</t>
  </si>
  <si>
    <t xml:space="preserve">0901-0002  Прихватилишта, прихватне станице и друге врсте смештаја </t>
  </si>
  <si>
    <t>0901-0003  Подршка социо-хуманитарним организацијама</t>
  </si>
  <si>
    <t>0901-0004  Саветодавно-терапијске и социјално-едукативне услуге</t>
  </si>
  <si>
    <t>0901-0005  Активности Црвеног крста</t>
  </si>
  <si>
    <t>0901-0006  Дечја заштита</t>
  </si>
  <si>
    <t>1201-0002  Подстицаји културном и уметничком стваралаштву</t>
  </si>
  <si>
    <t>1301-0002  Подршка предшколском, школском и рекреативном спорту и масовној физичкој култури</t>
  </si>
  <si>
    <t>1301-0003  Одржавање спортске инфраструктуре</t>
  </si>
  <si>
    <t>0602-0002  Месне заједнице</t>
  </si>
  <si>
    <t>0602-0003  Управљање јавним дугом</t>
  </si>
  <si>
    <t>0602-0004  Општинско јавно правобранилаштво</t>
  </si>
  <si>
    <t>0602-0005  Заштитник грађана</t>
  </si>
  <si>
    <t>0602-0006  Информисање</t>
  </si>
  <si>
    <t>0602-0007  Канцеларија за младе</t>
  </si>
  <si>
    <t>0602-0008  Програми националних мањина</t>
  </si>
  <si>
    <t>0602-0009  Правна помоћ</t>
  </si>
  <si>
    <t>0602-0010  Резерве</t>
  </si>
  <si>
    <t>1501-0001  Подршка постојећој привреди</t>
  </si>
  <si>
    <t>1502-0001  Управљање развојем туризма</t>
  </si>
  <si>
    <t>0101-0001  Унапређење  услова за пољопривредну делатност</t>
  </si>
  <si>
    <t>0401-0001  Управљање заштитом животне средине и природних вредности</t>
  </si>
  <si>
    <t>0701-0001  Управљање саобраћајном инфраструктуром</t>
  </si>
  <si>
    <t xml:space="preserve">2001-0001  Функционисање предшколских установа </t>
  </si>
  <si>
    <t>2002-0001  Функционисање основних школа</t>
  </si>
  <si>
    <t>2003-0001  Функционисање средњих школа</t>
  </si>
  <si>
    <t>0901-0001  Социјалне помоћи</t>
  </si>
  <si>
    <t>1801-0001  Функционисање установа примарне здравствене заштите</t>
  </si>
  <si>
    <t xml:space="preserve">1201-0001  Функционисање локалних установа културе </t>
  </si>
  <si>
    <t>1301-0001  Подршка локалним спортским организацијама, удружењима и савезима</t>
  </si>
  <si>
    <t>0602-0001  Функционисање локалне самоуправе и градских општина</t>
  </si>
  <si>
    <t>Шифра и назив:</t>
  </si>
  <si>
    <t xml:space="preserve">Поступак за попуњавање образаца </t>
  </si>
  <si>
    <t>Програм 10.  Средње образовање</t>
  </si>
  <si>
    <t>Програм 5.  Развој пољопривреде</t>
  </si>
  <si>
    <t>Циљана вредност 2018.</t>
  </si>
  <si>
    <t>Одговорно лице за спровођење прог. aктивности:</t>
  </si>
  <si>
    <t>Одговорно лице за спровођење програмa:</t>
  </si>
  <si>
    <t>Ознака за капитални пројекат:</t>
  </si>
  <si>
    <t>Трајање пројекта:</t>
  </si>
  <si>
    <t>Одговорно лице за спровођење пројекта:</t>
  </si>
  <si>
    <t>ЗНАЧЕЊЕ ПОЈЕДИНИХ НАСЛОВА КОД ПРОГРАМА, ПРОГРАМСКИХ АКТИВНОСТИ И ПРОЈЕКАТА И ИНФОРМАЦИЈЕ КОЈЕ СЕ УНОСЕ</t>
  </si>
  <si>
    <t xml:space="preserve"> У наредним буџетским циклусима, уз задржавање вредности индикатора у базној години, биће уведена и нова колона у којој ће се исказивати остварена вредност индикатора у складу са завршним рачунима и извештајима о остварењу циљева и индикатора.</t>
  </si>
  <si>
    <t>Мере и поглавље преговора о приступању ЕУ:</t>
  </si>
  <si>
    <t>Ознака да ли је ИПА пројекат:</t>
  </si>
  <si>
    <t>IV</t>
  </si>
  <si>
    <t>Дотације непрофитним здравственим организацијама за лечење особа лишених слободе</t>
  </si>
  <si>
    <t>Дотације непрофитним здравственим организацијама за лечење особа непознатог пребивалишта</t>
  </si>
  <si>
    <t>Дотације у натури непрофитним организацијама које пружају услуге домаћинствима</t>
  </si>
  <si>
    <t>Дотације добротворним организацијама у храни, одећи, ћебадима и лековима за домаћинства</t>
  </si>
  <si>
    <t>Дотације Црвеном крсту Србије</t>
  </si>
  <si>
    <t>Дотације осталим непрофитним институцијама</t>
  </si>
  <si>
    <t>Дотације спортским омладинским организацијама</t>
  </si>
  <si>
    <t>Дотације етничким заједницама и мањинама</t>
  </si>
  <si>
    <t>Дотације верским заједницама</t>
  </si>
  <si>
    <t>Дотације осталим удружењима грађана и политичким странкама</t>
  </si>
  <si>
    <t>Дотације осталим удружењима грађана</t>
  </si>
  <si>
    <t>Дотације политичким странкама</t>
  </si>
  <si>
    <t>Дотације привредним коморама</t>
  </si>
  <si>
    <t>Дотације приватним и алтернативним школама</t>
  </si>
  <si>
    <t>Дотације приватним и алтернативним основним школама</t>
  </si>
  <si>
    <t>Дотације приватним и алтернативним средњим школама</t>
  </si>
  <si>
    <t>Дотације осталим приватним и алтернативним школама</t>
  </si>
  <si>
    <t>Остали порези</t>
  </si>
  <si>
    <t>Порези на имовину</t>
  </si>
  <si>
    <t>Стални порез на имовину</t>
  </si>
  <si>
    <t>Порез на финансијске трансакције</t>
  </si>
  <si>
    <t>Порез на робе и услуге</t>
  </si>
  <si>
    <t>Порез на робу</t>
  </si>
  <si>
    <t>Порез на услуге</t>
  </si>
  <si>
    <t>Акцизе</t>
  </si>
  <si>
    <t>Порез на коришћење роба или обављање активности</t>
  </si>
  <si>
    <t>Регистрација возила</t>
  </si>
  <si>
    <t>Порез на мобилне телефоне</t>
  </si>
  <si>
    <t>Порези на међународну трговину</t>
  </si>
  <si>
    <t>Царине</t>
  </si>
  <si>
    <t>Обавезне таксе</t>
  </si>
  <si>
    <t>Републичке таксе</t>
  </si>
  <si>
    <t>Покрајинске таксе</t>
  </si>
  <si>
    <t>Градске таксе</t>
  </si>
  <si>
    <t>Општинске таксе</t>
  </si>
  <si>
    <t>Судске таксе</t>
  </si>
  <si>
    <t>Новчане казне и пенали</t>
  </si>
  <si>
    <t>Републичке казне и пенали</t>
  </si>
  <si>
    <t>Републичке казне</t>
  </si>
  <si>
    <t>Пенали</t>
  </si>
  <si>
    <t>Покрајинске казне</t>
  </si>
  <si>
    <t>Градске казне</t>
  </si>
  <si>
    <t>Општинске казне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</si>
  <si>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</si>
  <si>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</si>
  <si>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неоправдано осуђених лица</t>
  </si>
  <si>
    <t>Остале накнаде штете</t>
  </si>
  <si>
    <t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и средства резерве</t>
  </si>
  <si>
    <t>Допринос за случај незапослености</t>
  </si>
  <si>
    <t>Исплата накнада за време одсуствовања с посла</t>
  </si>
  <si>
    <t>Материјал за пољопривреду</t>
  </si>
  <si>
    <t>Материјал за образовање и усавршавање запослених</t>
  </si>
  <si>
    <t>Материјал за саобраћај</t>
  </si>
  <si>
    <t>Материјал за очување животне средине и науку</t>
  </si>
  <si>
    <t>Материјал за образовање, културу и спорт</t>
  </si>
  <si>
    <t>Материјал за одржавање хигијене и угоститељство</t>
  </si>
  <si>
    <t>Материјал за посебне намене</t>
  </si>
  <si>
    <t>Отплата камата пословним банкама</t>
  </si>
  <si>
    <t>Отплата камата осталим кредиторима</t>
  </si>
  <si>
    <t>Отплата камата домаћинствима</t>
  </si>
  <si>
    <t>Отплата камата на менице</t>
  </si>
  <si>
    <t>Права из социјалног осигурања</t>
  </si>
  <si>
    <t>Остале накнаде за социјалну заштиту из буџета</t>
  </si>
  <si>
    <t>Порези, обавезне таксе и казне</t>
  </si>
  <si>
    <t>Издаци за нефинансијску имовину</t>
  </si>
  <si>
    <t>Основна средства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</si>
  <si>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</si>
  <si>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</si>
  <si>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</si>
  <si>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</si>
  <si>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</si>
  <si>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</si>
  <si>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</si>
  <si>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</si>
  <si>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</si>
  <si>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</si>
  <si>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</si>
  <si>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</si>
  <si>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</si>
  <si>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</t>
  </si>
  <si>
    <t>Залихе материјала</t>
  </si>
  <si>
    <t>Залихе недовршене производње</t>
  </si>
  <si>
    <t>Залихе готових производа</t>
  </si>
  <si>
    <t>Природна имовина</t>
  </si>
  <si>
    <t>Копови</t>
  </si>
  <si>
    <t>Шуме</t>
  </si>
  <si>
    <t>Воде</t>
  </si>
  <si>
    <t>Издаци за отплату главнице и набавку финансијске имовине</t>
  </si>
  <si>
    <t>Отплата главнице</t>
  </si>
  <si>
    <t>Отплате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</si>
  <si>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</si>
  <si>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</si>
  <si>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</si>
  <si>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</si>
  <si>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</si>
  <si>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</si>
  <si>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</si>
  <si>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</si>
  <si>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</si>
  <si>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</si>
  <si>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</si>
  <si>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</si>
  <si>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</si>
  <si>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</si>
  <si>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</si>
  <si>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</si>
  <si>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</si>
  <si>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</si>
  <si>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</si>
  <si>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</si>
  <si>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</si>
  <si>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</si>
  <si>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</si>
  <si>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</si>
  <si>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</si>
  <si>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</si>
  <si>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</si>
  <si>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</si>
  <si>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</si>
  <si>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</si>
  <si>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</si>
  <si>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</si>
  <si>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</si>
  <si>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</si>
  <si>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</si>
  <si>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</si>
  <si>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</si>
  <si>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</si>
  <si>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</si>
  <si>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</si>
  <si>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</si>
  <si>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</si>
  <si>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</si>
  <si>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</si>
  <si>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</si>
  <si>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</si>
  <si>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</si>
  <si>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</si>
  <si>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</si>
  <si>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</si>
  <si>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</si>
  <si>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</si>
  <si>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</si>
  <si>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</si>
  <si>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</si>
  <si>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</si>
  <si>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</si>
  <si>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</si>
  <si>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</si>
  <si>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</si>
  <si>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</si>
  <si>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</si>
  <si>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</si>
  <si>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</si>
  <si>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</si>
  <si>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</si>
  <si>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</si>
  <si>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</si>
  <si>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</si>
  <si>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</si>
  <si>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</si>
  <si>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</si>
  <si>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</si>
  <si>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</si>
  <si>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</si>
  <si>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</si>
  <si>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</si>
  <si>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</si>
  <si>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</si>
  <si>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</si>
  <si>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</si>
  <si>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</si>
  <si>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</si>
  <si>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</si>
  <si>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</si>
  <si>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</si>
  <si>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</si>
  <si>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</si>
  <si>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</si>
  <si>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</si>
  <si>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</si>
  <si>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</si>
  <si>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</si>
  <si>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</si>
  <si>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</si>
  <si>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</si>
  <si>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</si>
  <si>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</si>
  <si>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</si>
  <si>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</si>
  <si>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</si>
  <si>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</si>
  <si>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</si>
  <si>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</si>
  <si>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</si>
  <si>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</si>
  <si>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</si>
  <si>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</si>
  <si>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</si>
  <si>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</si>
  <si>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</si>
  <si>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</si>
  <si>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</si>
  <si>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</si>
  <si>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</si>
  <si>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</si>
  <si>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</si>
  <si>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</si>
  <si>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</si>
  <si>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</si>
  <si>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</si>
  <si>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</si>
  <si>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</si>
  <si>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</si>
  <si>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</si>
  <si>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</si>
  <si>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</si>
  <si>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</si>
  <si>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</si>
  <si>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</si>
  <si>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</si>
  <si>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</si>
  <si>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</si>
  <si>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</si>
  <si>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</si>
  <si>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</si>
  <si>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</si>
  <si>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</si>
  <si>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</si>
  <si>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</si>
  <si>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</si>
  <si>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</si>
  <si>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</si>
  <si>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</si>
  <si>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</si>
  <si>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</si>
  <si>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</si>
  <si>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</si>
  <si>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</si>
  <si>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</si>
  <si>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</si>
  <si>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</si>
  <si>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</si>
  <si>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</si>
  <si>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</si>
  <si>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</si>
  <si>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</si>
  <si>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</si>
  <si>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</si>
  <si>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</si>
  <si>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</si>
  <si>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</si>
  <si>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</si>
  <si>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</si>
  <si>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</si>
  <si>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</si>
  <si>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</si>
  <si>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</si>
  <si>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</si>
  <si>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</si>
  <si>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</si>
  <si>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</si>
  <si>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</si>
  <si>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</si>
  <si>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</si>
  <si>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</si>
  <si>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</si>
  <si>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</si>
  <si>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</si>
  <si>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</si>
  <si>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</si>
  <si>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</si>
  <si>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</si>
  <si>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</si>
  <si>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</si>
  <si>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</si>
  <si>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</si>
  <si>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</si>
  <si>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</si>
  <si>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</si>
  <si>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</si>
  <si>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</si>
  <si>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</si>
  <si>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</si>
  <si>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</si>
  <si>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</si>
  <si>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</si>
  <si>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</si>
  <si>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</si>
  <si>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</si>
  <si>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</si>
  <si>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</si>
  <si>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</si>
  <si>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</si>
  <si>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3. ПРОЈЕКАТ</t>
  </si>
  <si>
    <t>Шифра пројекта:</t>
  </si>
  <si>
    <t>Назив пројекта:</t>
  </si>
  <si>
    <t>Извори финансирања пројекта</t>
  </si>
  <si>
    <t>ФУНКЦИОНАЛНА КЛАСИФИКАЦИЈА</t>
  </si>
  <si>
    <t>КЛАСИФИКАЦИЈА ПО ИЗВОРИМА ФИНАНСИРАЊА</t>
  </si>
  <si>
    <t>Циљ*</t>
  </si>
  <si>
    <t>Назив индикатора</t>
  </si>
  <si>
    <t>Врста Активности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</si>
  <si>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</si>
  <si>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</si>
  <si>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</si>
  <si>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</si>
  <si>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</si>
  <si>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</si>
  <si>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</si>
  <si>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</si>
  <si>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</si>
  <si>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</si>
  <si>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</si>
  <si>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</si>
  <si>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</si>
  <si>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</si>
  <si>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</si>
  <si>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</si>
  <si>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</si>
  <si>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</si>
  <si>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</si>
  <si>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</si>
  <si>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</si>
  <si>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</si>
  <si>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</si>
  <si>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</si>
  <si>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(статус пројектно техничке документације, постоји или не постоји, статус имовинско правних односа, решени или нерешени)</t>
  </si>
  <si>
    <t>(бира се ИПА година финансирања и ИПА програм/мере из предефинисане листе коју у базу уноси Министарство финансија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</si>
  <si>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</si>
  <si>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</si>
  <si>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</si>
  <si>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</si>
  <si>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</si>
  <si>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</si>
  <si>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</si>
  <si>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</si>
  <si>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</si>
  <si>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</si>
  <si>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</si>
  <si>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</si>
  <si>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</si>
  <si>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</si>
  <si>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</si>
  <si>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</si>
  <si>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</si>
  <si>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</si>
  <si>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</si>
  <si>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</si>
  <si>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</si>
  <si>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</si>
  <si>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>ЗАШТИТА ФОРМУЛА И ВАЛИДАЦИЈА ПОДАТАКА</t>
  </si>
  <si>
    <t>2. ПРОГРАМСКА АКТИВНОСТ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</si>
  <si>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</si>
  <si>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</si>
  <si>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I</t>
  </si>
  <si>
    <t xml:space="preserve">II </t>
  </si>
  <si>
    <t>ПОДЕШАВАЊЕ ПОЧЕТНИХ ПАРАМЕТАРА:</t>
  </si>
  <si>
    <t>КОПИРАЊЕ ПОТРЕБНОГ БРОЈA SHEET-ОВА ЗА ПРОГРАМСКЕ АКТИВНОСТИ И ПРОЈЕКТЕ</t>
  </si>
  <si>
    <t>III</t>
  </si>
  <si>
    <t>ПОПУЊАВАЊЕ ПРОГАМА, ПРОГРАМСКИХ АКТИВНОСТИ И ПРОЈЕКАТА</t>
  </si>
  <si>
    <t>Сврха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</si>
  <si>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</si>
  <si>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</si>
  <si>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</si>
  <si>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</si>
  <si>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</si>
  <si>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</si>
  <si>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</si>
  <si>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</si>
  <si>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</si>
  <si>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</si>
  <si>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</si>
  <si>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</si>
  <si>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</si>
  <si>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</si>
  <si>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</si>
  <si>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</si>
  <si>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</si>
  <si>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</si>
  <si>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</si>
  <si>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стимулативног оквира за пословање и адекватног привредног амбијента за привлачење инвестиција</t>
  </si>
  <si>
    <t>Обезбеђивање услова за одрживи развој локалне заједнице одговорним односом према животној средини</t>
  </si>
  <si>
    <t xml:space="preserve">Омогућавање обухвата предшколске деце у вртићима 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</si>
  <si>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</si>
  <si>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</si>
  <si>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Шифра</t>
  </si>
  <si>
    <t>Сектор:</t>
  </si>
  <si>
    <t>Назив програма:</t>
  </si>
  <si>
    <t>Сврха:</t>
  </si>
  <si>
    <t>0601</t>
  </si>
  <si>
    <t>Циљ</t>
  </si>
  <si>
    <t>Основ:</t>
  </si>
  <si>
    <t xml:space="preserve">Опис: </t>
  </si>
  <si>
    <t>Обрасци за припрему програмског буџета</t>
  </si>
  <si>
    <t xml:space="preserve">1. ПРОГРАМ </t>
  </si>
  <si>
    <t>Списак програмских активности и пројеката у оквиру програма</t>
  </si>
  <si>
    <t>Активност</t>
  </si>
  <si>
    <t>Пројекат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</si>
  <si>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</si>
  <si>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</si>
  <si>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</si>
  <si>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</si>
  <si>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</si>
  <si>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</si>
  <si>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</si>
  <si>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</si>
  <si>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</si>
  <si>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</si>
  <si>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</si>
  <si>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Функција:</t>
  </si>
  <si>
    <t>Опис:</t>
  </si>
  <si>
    <t>Програм коме припада:</t>
  </si>
  <si>
    <t>Водоснабдевање</t>
  </si>
  <si>
    <t>Остале комуналне услуге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</si>
  <si>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</si>
  <si>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</si>
  <si>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</si>
  <si>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</si>
  <si>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</si>
  <si>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</si>
  <si>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</si>
  <si>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</si>
  <si>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</si>
  <si>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</si>
  <si>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</si>
  <si>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</si>
  <si>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</si>
  <si>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</si>
  <si>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</si>
  <si>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</si>
  <si>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</si>
  <si>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</si>
  <si>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</si>
  <si>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</si>
  <si>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</si>
  <si>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</si>
  <si>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</si>
  <si>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</si>
  <si>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</si>
  <si>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</si>
  <si>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</si>
  <si>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</si>
  <si>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</si>
  <si>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</si>
  <si>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</si>
  <si>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</si>
  <si>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</si>
  <si>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</si>
  <si>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</si>
  <si>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</si>
  <si>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</si>
  <si>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</si>
  <si>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</si>
  <si>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</si>
  <si>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</si>
  <si>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</si>
  <si>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 xml:space="preserve">Развој локалне заједнице у складу са усвојеном стратегијом развоја </t>
  </si>
  <si>
    <t xml:space="preserve">Проценат остварења мера (циљева) усвојене стратегије развоја      </t>
  </si>
  <si>
    <t>Усвојен просторни план града/општине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</si>
  <si>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</si>
  <si>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</si>
  <si>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</si>
  <si>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>Опремање локација / зона за становање</t>
  </si>
  <si>
    <t>Опремање локација / зона за привредну делатност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</si>
  <si>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</si>
  <si>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</si>
  <si>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</si>
  <si>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</si>
  <si>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</si>
  <si>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</si>
  <si>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</si>
  <si>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</si>
  <si>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>Максимална могућа покривеност корисника и територије услугама водоснабдевања</t>
  </si>
  <si>
    <t>Адекватан квалитет пружених услуга водоснабдевања</t>
  </si>
  <si>
    <t>Број кварова по км водоводне мреже</t>
  </si>
  <si>
    <t>Ефикасно и рационално спровођење водоснабдевања</t>
  </si>
  <si>
    <t>Степен наплате</t>
  </si>
  <si>
    <t>Максимална могућа покривеност корисника и територије услугама уклањања отпадних вода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</si>
  <si>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</si>
  <si>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</si>
  <si>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</si>
  <si>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Ефикасно и рационално спровођење уклањања отпадних вода и минималан негативан утицај на животну средину</t>
  </si>
  <si>
    <t>Максимална могућа покривеност корисника и територије услугама уклањања чврстог отпада</t>
  </si>
  <si>
    <t>Адекватан квалитет пружених услуга уклањања чврстог отпада</t>
  </si>
  <si>
    <t>Укупна количина скупљеног отпада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</si>
  <si>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</si>
  <si>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</si>
  <si>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</si>
  <si>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</si>
  <si>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>Ефикасно и рационално спровођење  даљинског грејања и минималан негативан утицај на животну средину</t>
  </si>
  <si>
    <t xml:space="preserve">Однос произведене и испоручене топлотне енергије </t>
  </si>
  <si>
    <t>Проценат од укупног броја јавних комуналних  предузећа  која остварују позитиван резултат у односу на укупан број ЈКП</t>
  </si>
  <si>
    <t>Број становника града/општине који су запослени на новим радним местима, а налазили су се на евиденцији НСЗ (разврстаних  по полу и старости)</t>
  </si>
  <si>
    <t>Број евидентираних незапослених лица на евиденцији НСЗ (разврстаних по полу и старости)</t>
  </si>
  <si>
    <t xml:space="preserve">Просечна бруто плате на годишњем нивоу </t>
  </si>
  <si>
    <t>Број отворених  / број затворених предузећа</t>
  </si>
  <si>
    <t xml:space="preserve">Број отворених/затворених предузетничких радњи </t>
  </si>
  <si>
    <t>Број предузетничких радњи активних након прве две године од оснивања;</t>
  </si>
  <si>
    <t>Проценат повећања броја ноћења</t>
  </si>
  <si>
    <t>Проценат повећања укупног броја гостију</t>
  </si>
  <si>
    <t>Пораст/смањење прихода од боравишне таксе</t>
  </si>
  <si>
    <t>Проценат смањења/пораста регистрованих пружалаца услуга ноћења у граду/општини</t>
  </si>
  <si>
    <t xml:space="preserve">Број регистрованих соба/кревета </t>
  </si>
  <si>
    <t>Коришћење пољопривредних површина у односу на укупне пољопривредне површине</t>
  </si>
  <si>
    <t xml:space="preserve">Број регистрованих пољопривредних газдинстава </t>
  </si>
  <si>
    <t>Проценат територије под заштитом</t>
  </si>
  <si>
    <t>Повећање просечне густине мреже улица и локалних путева (однос површине града/општине и км изграђене саобраћајне мреже)</t>
  </si>
  <si>
    <t>Број деце која су уписана у предшколске установе у односу на укупан број деце у граду/општини (јаслена група, предшколска група и ППП)</t>
  </si>
  <si>
    <t xml:space="preserve"> Број уписане деце у односу на број укупно пријављене деце </t>
  </si>
  <si>
    <t xml:space="preserve">Поценат деце са додатним образовним потребама која су укључена у редовне  програме ПОВ у односу на укупан број деце.  </t>
  </si>
  <si>
    <t xml:space="preserve">Проценат објеката који су прилагодили простор за децу са инвалидитетом у односу на укупан број објеката ПУ </t>
  </si>
  <si>
    <t xml:space="preserve">Обухват деце основним образовањем (разложено према полу)  </t>
  </si>
  <si>
    <t>Стопа прекида основног образовања (разложено према полу)</t>
  </si>
  <si>
    <t>Проценат деце која се школују у редовним основним школама на основу индивидуалног образовног плана ( ИОП2 ) у односу на укупан број деце одговарајуће старосне групе</t>
  </si>
  <si>
    <t xml:space="preserve">Број објеката који су прилагодили простор за децу  са инвалидитетом у односу на укупан број објеката основних школа </t>
  </si>
  <si>
    <t>Просечан број поена на матурском испиту (математика/српски/ општи</t>
  </si>
  <si>
    <t>Проценат ученика који је учествовао на републичким такмичењима</t>
  </si>
  <si>
    <t xml:space="preserve">Број деце која су обухваћена средњим образовањем (разложен по разредима и полу) </t>
  </si>
  <si>
    <t>Стопа прекида средњег образовања (разложено према полу)</t>
  </si>
  <si>
    <t>Број објеката који су прилагодили простор за децу  са инвалидитетом у односу на укупан број објеката средњих школа</t>
  </si>
  <si>
    <t>Проценат деце која се школују у средњим школама на основу индивидуалног образовног плана ( ИОП2 ) у односу на укупан број деце одговарајуће старосне групе</t>
  </si>
  <si>
    <t>Проценат корисника мера и услуга социјалне заштите обухваћених Одлуком о правима и облицима социјалне заштите који се финансирају из буџета града/општине у односу на број становника</t>
  </si>
  <si>
    <t xml:space="preserve">Број лиценираних пружалаца услуге ( односно број пружалаца услуге који су поднели захтев за лиценцирања МИНРЗБСП) </t>
  </si>
  <si>
    <t>Стопа перинаталне смртности и смртности одојчади (Дев инфо)</t>
  </si>
  <si>
    <t>Специфичне стопе обољевања</t>
  </si>
  <si>
    <t>Проценат обухвата становника - број особа које су имале скрининг карцинома у односу на укупан број становника</t>
  </si>
  <si>
    <t>Број оправданих у односу на укупан број приговора саветнику за заштиту права пацијената</t>
  </si>
  <si>
    <t>Проценат обновљевних споменика културе у односу на укупан број споменика културе на годишњем нивоу</t>
  </si>
  <si>
    <t>Број грађана у граду/општини у односу на укупан број установа културе</t>
  </si>
  <si>
    <t>Проценат споменика културе код којих су на годишњем нивоу извршена инвестициона улагања у односу на укупан број споменика културе у надлежности града/општине</t>
  </si>
  <si>
    <t>Покривеност непокретно-културних добара у надлежности града/општине комплетном пројектно-техничком документацијом за реконструкцију</t>
  </si>
  <si>
    <t>Број реализованих програма популаризације културно-историјског наслеђа на нивоу локалне заједнице</t>
  </si>
  <si>
    <t>Број спортских организација преко којих се остварује јавни интерес у области спорта</t>
  </si>
  <si>
    <t xml:space="preserve">Проценат реализације пројеката из ЛАП-а </t>
  </si>
  <si>
    <t>Број чланова удружења младих у односу на укупан број младих у граду/општини</t>
  </si>
  <si>
    <t xml:space="preserve">Број подржаних пројеката (у области образовања, запошљавања, безбедности , здравља, социјалној укључености, културе, мобилности, акитвизма и информисаности младих) </t>
  </si>
  <si>
    <t>Укупан број (збир) удружења младих и удружења за младе у односу на укупан број младих у граду/општини</t>
  </si>
  <si>
    <t>Суфицит или дефицит локалног буџета</t>
  </si>
  <si>
    <t>Однос броја запослених у граду/општини и законом утврђеног максималног броја запослених</t>
  </si>
  <si>
    <t>Израда планске и урбанистичке документације</t>
  </si>
  <si>
    <t>Ефикасно и рационално спровођење услуга паркинг сервиса и минималан негативан утицај на животну средину</t>
  </si>
  <si>
    <t xml:space="preserve">Ефикасно и рационално спровођење одржавања чистоће јавних површина </t>
  </si>
  <si>
    <t>Оптимална покривеност насеља и територије јавном расветом</t>
  </si>
  <si>
    <t>Адекватан квалитет јавне расвете</t>
  </si>
  <si>
    <t>Ефикасно и рационално спровођење јавне расвете и минималан негативан утицај на животну средину</t>
  </si>
  <si>
    <t>Оптимална покривеност територије града/општине одржавањем гробаља и погребним услугама</t>
  </si>
  <si>
    <t>Подстицање одговорног управљања и одржавања стамбених зграда у етажном власништву</t>
  </si>
  <si>
    <t>Обезбеђивање услова за задовољење других комуналних потреба грађана</t>
  </si>
  <si>
    <t>Ефикаснија и ефективнија локална админстрација - унапређење административних процедура на локалном нивоу</t>
  </si>
  <si>
    <t>Развој адекватних сервиса и услуга  за пружање подршке постојећој привреди</t>
  </si>
  <si>
    <t>Коришћење ресурса града / општине у циљу промоције локалних предузећа и предузетника</t>
  </si>
  <si>
    <t xml:space="preserve">Успостављање ефикасног механизма за привлачење директних инвестиција </t>
  </si>
  <si>
    <t>Подстицаји града/општине за развој предузетништва (давање земљишта на коришћење под посебних условима, коришћење локалне инфраструктуре под посебним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</si>
  <si>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финансијску подршку производним предузећима и предузетницима/предузетницама који послују на територији града/општине за развој нових производа и проширење производње</t>
  </si>
  <si>
    <t>Повећање квалитета туристичке услуге на територији града/општине</t>
  </si>
  <si>
    <t>Стварање услова за развој и унапређење пољопривредне производње на територији града/општине</t>
  </si>
  <si>
    <t xml:space="preserve">Изградња одрживог, ефикасаног и конкурентног пољопривредног сектора </t>
  </si>
  <si>
    <t>Развој одговарајућих економских услова у сеоским срединама и подршка диверсификацији руралне економије</t>
  </si>
  <si>
    <t xml:space="preserve">Спровођење редовних мерења на територији града/општине и испуњење обавеза у складу са законима </t>
  </si>
  <si>
    <t>Праћење у складу са прописаним законским обавезама</t>
  </si>
  <si>
    <t xml:space="preserve">Унапређење заштите природних вредности  </t>
  </si>
  <si>
    <t>Одржавање квалитета улица кроз реконструкцију и редовно одржавање асфалтног покривача</t>
  </si>
  <si>
    <t>Обезбеђени адекватни  услови за Васпитно-образовни рад са децом уз повећан обухват</t>
  </si>
  <si>
    <t xml:space="preserve">Одрживост функционисања предшколских установа у остваривању делатности предшколског васпитања и осталих делатности у ПУ у складу са законом </t>
  </si>
  <si>
    <t>Унапређење квалитета образовања и васпитања у основним школама</t>
  </si>
  <si>
    <t xml:space="preserve">Повећање доступности и приступачности основног образовања деци </t>
  </si>
  <si>
    <t xml:space="preserve">Побољшање социјално-економских услова живота грађана који припадају посебно осетљивим социјаним групама </t>
  </si>
  <si>
    <t xml:space="preserve">Подршка спровођењу и развоју дневних услуга у заједници </t>
  </si>
  <si>
    <t xml:space="preserve">Обезбеђење услуге смештаја </t>
  </si>
  <si>
    <t xml:space="preserve">Подршка развоју мреже ванинституционалне услуге  социјалне заштите предвиђене Одлуком о социјалној заштити и Законом о социјалној заштити </t>
  </si>
  <si>
    <t xml:space="preserve">Унапређење доступности и правичности здравствене заштите (ПЗЗ) </t>
  </si>
  <si>
    <t>Унапређење превентивне здравствене заштите-превенција, промоција здравља и интегрисане услуге</t>
  </si>
  <si>
    <t>Обезбеђивање услова за рад и унапређење капацитета установа из области спорта преко којих се остварује јавни интерес у области спорта у граду/општини</t>
  </si>
  <si>
    <t xml:space="preserve">Унапређење предшколског, школског и рекреативног спорта  </t>
  </si>
  <si>
    <t>Унапређење рекреативног спорта</t>
  </si>
  <si>
    <t>Планска градња нових спортских објеката, реконструкција  и редовно одржавање постојећих спортских објеката од интереса за град/општину</t>
  </si>
  <si>
    <t xml:space="preserve">Број усвојених планова генералне регулације у односу на број предвиђених </t>
  </si>
  <si>
    <t xml:space="preserve">Проценат површине покривен плановима детаљне регулације </t>
  </si>
  <si>
    <t>Проценат решених захтева за легализацију (број решених / укупан број у години)</t>
  </si>
  <si>
    <t>Број опремљених локација за становање понуђених за изградњу путем јавног огласа</t>
  </si>
  <si>
    <t>Површина опремљених локација за становање понуђених за изградњу путем јавног огласа</t>
  </si>
  <si>
    <t xml:space="preserve">Број опремљених локација за привредну делатност понуђених за изградњу </t>
  </si>
  <si>
    <t>Површина опремљених локација за привредну делатност понуђених за изградњу</t>
  </si>
  <si>
    <t xml:space="preserve">Проценат домаћинстава обухваћених услугом у односу на укупан број домаћинстава </t>
  </si>
  <si>
    <t>Проценат покривености територије услугама водоснабдевања (мерено кроз број насеља обухваћених услугама у односу на укупан број насеља)</t>
  </si>
  <si>
    <t>Број контрола које су показале неадекватан квалитет воде у односу на укупан број контрола</t>
  </si>
  <si>
    <t xml:space="preserve">Проценат капиталних и текућих субвенција у односу на укупне приходе ЈП </t>
  </si>
  <si>
    <t xml:space="preserve">Губици у дистрибуцији воде </t>
  </si>
  <si>
    <r>
      <t>Просечна годишња цена воде по м</t>
    </r>
    <r>
      <rPr>
        <vertAlign val="superscript"/>
        <sz val="12"/>
        <color indexed="8"/>
        <rFont val="Times New Roman"/>
        <family val="1"/>
        <charset val="238"/>
      </rPr>
      <t>3</t>
    </r>
  </si>
  <si>
    <t>Број кварова на канализационој мрежи</t>
  </si>
  <si>
    <t>Однос пречишћених отпадних вода у односу на испуштене отпадне воде</t>
  </si>
  <si>
    <t>Продајна цена испуштене воде по м3</t>
  </si>
  <si>
    <t>Степен покривености  корисника услугом уклањања отпада (број услужених домаћинстава у односу на укупни број домаћинстава у граду/општини)</t>
  </si>
  <si>
    <t>Проценат покривености територије услугом уклањања отпада (мерено кроз број насеља у односу на укупан број насеља)</t>
  </si>
  <si>
    <t>Број локалних сметлишта</t>
  </si>
  <si>
    <t>Проценат рециклабилног отпада у односу на укупан прикупљени отпад</t>
  </si>
  <si>
    <t>Просечни трошак сакупљања отпада по тони</t>
  </si>
  <si>
    <t xml:space="preserve">Просечна годишњa ценa услуге </t>
  </si>
  <si>
    <t xml:space="preserve">Проценат корисника код којих се обрачун врши по утрошеној топлотној енергији </t>
  </si>
  <si>
    <t>Просечна цена грејања по утрошеној топлотној енергији</t>
  </si>
  <si>
    <t xml:space="preserve">Степен произведене топлотне енергије из обновљивих извора у односу на укупну произведену топлотну енергију </t>
  </si>
  <si>
    <t>Проценат покривености територије услугом јавног превоза (мерено кроз број насеља где постоји организован јавни превоз у односу на укупан број насеља)</t>
  </si>
  <si>
    <t>Број превезених путника у јавном превозу на годишњем нивоу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</si>
  <si>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насељима)</t>
  </si>
  <si>
    <t xml:space="preserve">Број паркинг места у којима постоји зонско паркирање (са плаћањем и одређеним периодом паркирања у току дана) у односу на укупан број паркинг места </t>
  </si>
  <si>
    <t>Број  паркинг места на којима се наплаћује паркинг услуга у односу на број регистрованих возила у једници локалне самоуправе</t>
  </si>
  <si>
    <t xml:space="preserve">Број паркинг гаража </t>
  </si>
  <si>
    <t>Број очишћених дивљих депонија</t>
  </si>
  <si>
    <t xml:space="preserve">Број постављених посуда за одлагање ситног отпада на јавним површинама </t>
  </si>
  <si>
    <t xml:space="preserve">Број извршених инспекцијских контрола  </t>
  </si>
  <si>
    <t xml:space="preserve">Степен извршења годишњих планова јавне хигијене </t>
  </si>
  <si>
    <r>
      <t>Укупан број м</t>
    </r>
    <r>
      <rPr>
        <vertAlign val="superscript"/>
        <sz val="11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јавних зелених површина на којима се уређује и одржава зеленило</t>
    </r>
  </si>
  <si>
    <t xml:space="preserve">Динамика уређења јавних зелених површина </t>
  </si>
  <si>
    <t>Број извршених инспекцијских контрола</t>
  </si>
  <si>
    <t>Укупан број светиљки у односу на потребан</t>
  </si>
  <si>
    <t>Укупан број интервенција по поднетим иницијативама грађана за замену светиљки када престану да раде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</si>
  <si>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погребне услуге у односу на укупан број насеља у граду/општини)</t>
  </si>
  <si>
    <t>Број интервенција у односу на укупан број  поднетих иницијатива грађана за чишћење и одржавање гробаља</t>
  </si>
  <si>
    <t>Проценат успостављених скупштина/савета станара у односу на укупан број зграда</t>
  </si>
  <si>
    <t>Капацитет прихватилишта и азила за напуштене псе и мачке</t>
  </si>
  <si>
    <t>Број предузећа која су користила услуге града / општине у односу на укупан број предузећа</t>
  </si>
  <si>
    <t>Број  јавно-приватних партнерства</t>
  </si>
  <si>
    <t>Број нових инвестиција на годишњем нивоу</t>
  </si>
  <si>
    <t>Вредност нових инвестиција на годишњем нивоу</t>
  </si>
  <si>
    <t>Број новооснованих предузетничких радњи (разврстаних  по полу власника) на територији града/општине уз учешће подстицаја локалне самоуправе у односу на укупан број новооснованих предузетничких радњи.</t>
  </si>
  <si>
    <t>Број новооснованих предузећа на територији града/општине уз учешће подстицаја локалне самоуправе у односу на укупан број новооснованих предузећа.</t>
  </si>
  <si>
    <t>Број новозапослених (разврстаних по полу и старости) кроз/уз помоћ успостављених механизама за финансијску подршку за самозапошљавање</t>
  </si>
  <si>
    <t>Број нових производа развијених уз финансијску подршку</t>
  </si>
  <si>
    <t>Број новозапослених радника/радница уз помоћ успостављеног механизма за обуку радне снаге за познатог послодавца и за специфичне производне процесе</t>
  </si>
  <si>
    <t>Број реализованих професионалних радних пракси уз финансијску подршку града/општине</t>
  </si>
  <si>
    <t>Број уређених и на адекватан начин обележених (туристичка сигнализација) туристичких локалитета у граду/општини у осносу на укупан број локалитета</t>
  </si>
  <si>
    <t xml:space="preserve"> Усвојена књига графичких стандарда</t>
  </si>
  <si>
    <t>Број догађаја који промовишу туристичку понуду града/општине у земљи и/или иностранству на којима учествује ТО града/општине</t>
  </si>
  <si>
    <t>Број  дистрибуираног пропагандног материјала</t>
  </si>
  <si>
    <t xml:space="preserve">Број одржаних промотивних акција са  партнерским организацијама </t>
  </si>
  <si>
    <t>Број едукација намењених пољопривредним произвођачима на територији града/општине</t>
  </si>
  <si>
    <t>Број учесника едукација</t>
  </si>
  <si>
    <t xml:space="preserve">Коришћење пољопривредних површина у односу на укупне пољопривредне површине </t>
  </si>
  <si>
    <t xml:space="preserve">Степен реализације мера директних плаћања у оквиру одобреног програма  </t>
  </si>
  <si>
    <t xml:space="preserve">Број регистрованих пољопривредних газдинстава која су корисници мера директног плаћања у односу на укупан број пољопривредних газдинстава </t>
  </si>
  <si>
    <t>Број поднесених а неодобрених захтева за мере директних плаћања</t>
  </si>
  <si>
    <t>Број спроведених пројеката који се односе на диверсификацију руралне економије</t>
  </si>
  <si>
    <t xml:space="preserve">Усвојен програм заштите животне средине са акционим планом </t>
  </si>
  <si>
    <t>Усвојен План квалитета ваздуха</t>
  </si>
  <si>
    <t>Усвојен Акциони план заштите од буке</t>
  </si>
  <si>
    <t>Број спроведених мерења количина комуналног отпада у складу са Законом о управљању отпадом</t>
  </si>
  <si>
    <t>Закључен споразум/уговор о локацији за изградњу и рад постројења за складиштење, третман или одлагање отпада на територији града/општине или територији регије у складу са регионалним планом управљања отпадом.</t>
  </si>
  <si>
    <t>Донети и усвојени програми мониторинга (ваздуха, воде, земљишта)</t>
  </si>
  <si>
    <t>Максимална могућа покривеност корисника и територије услугама јавног превоза</t>
  </si>
  <si>
    <t xml:space="preserve">Адекватан квалитет пружених услуга јавног превоза 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</si>
  <si>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</si>
  <si>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</si>
  <si>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</si>
  <si>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</si>
  <si>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</si>
  <si>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Адекватан квалитет пружених услуга паркинг сервиса</t>
  </si>
  <si>
    <t>Остварени приходи од пружене услуге паркинг сервиса</t>
  </si>
  <si>
    <t>Оптимална покривеност корисника и територије услугама уређивања, одржавања и коришћења пијаца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</si>
  <si>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</si>
  <si>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</si>
  <si>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</si>
  <si>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Адекватан квалитет пружених услуга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</si>
  <si>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</si>
  <si>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</si>
  <si>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</si>
  <si>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Максимална могућа покривеност насеља и територије услугама уређења и одржавања зеленила</t>
  </si>
  <si>
    <t>Адекватан квалитет пружених услуга уређења и одржавања јавних зелених површина</t>
  </si>
  <si>
    <t xml:space="preserve">Број км улица и саобраћајница које су покривене јавним осветљењем </t>
  </si>
  <si>
    <t>Укупна инсталисана снага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</si>
  <si>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</si>
  <si>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</si>
  <si>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</si>
  <si>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</si>
  <si>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</si>
  <si>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</si>
  <si>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</si>
  <si>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</si>
  <si>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Просечна старост возила</t>
  </si>
  <si>
    <t>Број уређених такси стајалишта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</si>
  <si>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</si>
  <si>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</si>
  <si>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Број предузетника/предузетница по становнику у граду/општини у односу на просек РС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</si>
  <si>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</si>
  <si>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</si>
  <si>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</si>
  <si>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</si>
  <si>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</si>
  <si>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</si>
  <si>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</si>
  <si>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</si>
  <si>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</si>
  <si>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</si>
  <si>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 xml:space="preserve">Ефикасно управљање пољопривредним земљиштем 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</si>
  <si>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</si>
  <si>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0101-0003  Рурални развој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</si>
  <si>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</si>
  <si>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</si>
  <si>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</si>
  <si>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Опремање и одржавање саобраћајне сигнализације на путевима и улицама</t>
  </si>
  <si>
    <t xml:space="preserve">Унапређење квалитета предшколског образовања и васпитања </t>
  </si>
  <si>
    <t xml:space="preserve">Обезбеђени прописани услови за васпитно-образовни рад са децом у основним школама 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</si>
  <si>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</si>
  <si>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</si>
  <si>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Унапређење заштите сиромашних 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</si>
  <si>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</si>
  <si>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</si>
  <si>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</si>
  <si>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</si>
  <si>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</si>
  <si>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Повећање интересовања грађана за развој културе 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</si>
  <si>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</si>
  <si>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</si>
  <si>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</si>
  <si>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</si>
  <si>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</si>
  <si>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</si>
  <si>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</si>
  <si>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</si>
  <si>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</si>
  <si>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>Повећање безбедности учесника у саобраћају и смањење броја саобраћајних незгода</t>
  </si>
  <si>
    <t>Јачање локалних ресурса за имплементацију стратегије развоја система социјалне заштите</t>
  </si>
  <si>
    <t xml:space="preserve">Унапређење положаја грађана који припадају угроженим групама обезбеђивањем мера материјалне подршке </t>
  </si>
  <si>
    <t>Унапређење партнерства за здравље</t>
  </si>
  <si>
    <t>Подстицање развоја културе кроз јачање капацитета културне инфраструктуре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</si>
  <si>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</si>
  <si>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</si>
  <si>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</si>
  <si>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</si>
  <si>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</si>
  <si>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</si>
  <si>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</si>
  <si>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</si>
  <si>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</si>
  <si>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</si>
  <si>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</si>
  <si>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</si>
  <si>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</si>
  <si>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</si>
  <si>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</si>
  <si>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</si>
  <si>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</si>
  <si>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</si>
  <si>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</si>
  <si>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</si>
  <si>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</si>
  <si>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</si>
  <si>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</si>
  <si>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</si>
  <si>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</si>
  <si>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</si>
  <si>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</si>
  <si>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</si>
  <si>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</si>
  <si>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</si>
  <si>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</si>
  <si>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</si>
  <si>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</si>
  <si>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</si>
  <si>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</si>
  <si>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</si>
  <si>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</si>
  <si>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</si>
  <si>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</si>
  <si>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</si>
  <si>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</si>
  <si>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</si>
  <si>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</si>
  <si>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</si>
  <si>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</si>
  <si>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</si>
  <si>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</si>
  <si>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</si>
  <si>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Проценат остварења мера (циљева) усвојене стратегије развоја    </t>
  </si>
  <si>
    <t xml:space="preserve">Дужина изграђених саобраћајница које су у надлежности града/општине (у км) </t>
  </si>
  <si>
    <t>Број саобраћајних незгода/инцидената</t>
  </si>
  <si>
    <t>Број смртних исхода</t>
  </si>
  <si>
    <t>Број повређених људи</t>
  </si>
  <si>
    <t>Број стручних радника у ЦСР који се финансирају из локалног буџета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</si>
  <si>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</si>
  <si>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</si>
  <si>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</si>
  <si>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</si>
  <si>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</si>
  <si>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</si>
  <si>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</si>
  <si>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Број састанака локалног савета за здравље</t>
  </si>
  <si>
    <t>Број усвојених и реализованих иницијатива ЛСЗ</t>
  </si>
  <si>
    <t>Проценат реализације мера и циљева  постојећег програма развоја спорта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</si>
  <si>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</si>
  <si>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</si>
  <si>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Број донетих  аката органа и служби града/општине</t>
  </si>
  <si>
    <t>Адекватна промоција туристичке понуде града/општине на циљаним тржиштима</t>
  </si>
  <si>
    <t>Испуњење обавеза у складу са законима у домену постојања стратешких и оперативних планова као и мера заштите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</si>
  <si>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</si>
  <si>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</si>
  <si>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</si>
  <si>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</si>
  <si>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</si>
  <si>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</si>
  <si>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</si>
  <si>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</si>
  <si>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</si>
  <si>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</si>
  <si>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</si>
  <si>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</si>
  <si>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</si>
  <si>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</si>
  <si>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</si>
  <si>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</si>
  <si>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</si>
  <si>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</si>
  <si>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</si>
  <si>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</si>
  <si>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</si>
  <si>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</si>
  <si>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</si>
  <si>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</si>
  <si>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</si>
  <si>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</si>
  <si>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</si>
  <si>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</si>
  <si>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</si>
  <si>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</si>
  <si>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</si>
  <si>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</si>
  <si>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</si>
  <si>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</si>
  <si>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</si>
  <si>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</si>
  <si>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</si>
  <si>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</si>
  <si>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</si>
  <si>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</si>
  <si>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</si>
  <si>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</si>
  <si>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</si>
  <si>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</si>
  <si>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</si>
  <si>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</si>
  <si>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</si>
  <si>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</si>
  <si>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</si>
  <si>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</si>
  <si>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</si>
  <si>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</si>
  <si>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</si>
  <si>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</si>
  <si>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</si>
  <si>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</si>
  <si>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</si>
  <si>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</si>
  <si>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</si>
  <si>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</si>
  <si>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</si>
  <si>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</si>
  <si>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</si>
  <si>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</si>
  <si>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</si>
  <si>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</si>
  <si>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</si>
  <si>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</si>
  <si>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</si>
  <si>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</si>
  <si>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</si>
  <si>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</si>
  <si>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</si>
  <si>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</si>
  <si>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</si>
  <si>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</si>
  <si>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</si>
  <si>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</si>
  <si>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</si>
  <si>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</si>
  <si>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</si>
  <si>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</si>
  <si>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</si>
  <si>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</si>
  <si>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</si>
  <si>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</si>
  <si>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</si>
  <si>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</si>
  <si>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</si>
  <si>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</si>
  <si>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</si>
  <si>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</si>
  <si>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</si>
  <si>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</si>
  <si>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</si>
  <si>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</si>
  <si>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</si>
  <si>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</si>
  <si>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</si>
  <si>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</si>
  <si>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</si>
  <si>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</si>
  <si>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</si>
  <si>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</si>
  <si>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</si>
  <si>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</si>
  <si>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</si>
  <si>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</si>
  <si>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</si>
  <si>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</si>
  <si>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</si>
  <si>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Број гробаља у граду/општини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</si>
  <si>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</si>
  <si>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</si>
  <si>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 xml:space="preserve">Одобрен програм локалних подстицаја од стране надлежног министарства </t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</si>
  <si>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</si>
  <si>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</si>
  <si>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>Донет и усвојен локални план управљања отпадом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</si>
  <si>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</si>
  <si>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</si>
  <si>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>Број извршених мерења квалитета ваздуха у локалној мрежи</t>
  </si>
  <si>
    <t>Број извршених мониторинга буке у животној средини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</si>
  <si>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</si>
  <si>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</si>
  <si>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</si>
  <si>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</si>
  <si>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</si>
  <si>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</si>
  <si>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</si>
  <si>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</si>
  <si>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</si>
  <si>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</si>
  <si>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</si>
  <si>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</si>
  <si>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 посебних и специјалних програма у објекту предшколске установе</t>
  </si>
  <si>
    <t>Просечан број ученика по одељењу (разврстани по полу)</t>
  </si>
  <si>
    <t>Број ученика који похађају ваннаставне активности/у односу на укупан број ученика</t>
  </si>
  <si>
    <t xml:space="preserve">Просечан број ученика по одељењу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</si>
  <si>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</si>
  <si>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</si>
  <si>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</si>
  <si>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</si>
  <si>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</si>
  <si>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</si>
  <si>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</si>
  <si>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</si>
  <si>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</si>
  <si>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</si>
  <si>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</si>
  <si>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Број корисника саветодавно-терапијских и социо - едукативних услуга у заједници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</si>
  <si>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</si>
  <si>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</si>
  <si>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</si>
  <si>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</si>
  <si>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</si>
  <si>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</si>
  <si>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</si>
  <si>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</si>
  <si>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Просечан број посета по изабраном лекару</t>
  </si>
  <si>
    <t xml:space="preserve">Проценат учешћа издвајања за културне програме у буџету установа културе </t>
  </si>
  <si>
    <t>Укупан број посетилаца на свим културним догађајима  који су одржани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</si>
  <si>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</si>
  <si>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</si>
  <si>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</si>
  <si>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</si>
  <si>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</si>
  <si>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</si>
  <si>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</si>
  <si>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</si>
  <si>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</si>
  <si>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 xml:space="preserve">Проценат прочишћених корита на водама другог реда и каналима за одводњавање 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</si>
  <si>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</si>
  <si>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 xml:space="preserve">Површина терена за који је урађен план санације </t>
  </si>
  <si>
    <t>Степен остварења планова рада /програма месних заједница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</si>
  <si>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</si>
  <si>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</si>
  <si>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</si>
  <si>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</si>
  <si>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</si>
  <si>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</si>
  <si>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</si>
  <si>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</si>
  <si>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</si>
  <si>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</si>
  <si>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% изворних прихода града/општине у односу на укупне текуће приходе</t>
  </si>
  <si>
    <t>Финансијски  ефекат рада  правобранилаштва на буџет града/општине</t>
  </si>
  <si>
    <t>Број поднетих притужби</t>
  </si>
  <si>
    <t>Број грађана чија су права заштићена кроз поступак пред заштитником грађана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</si>
  <si>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</si>
  <si>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 xml:space="preserve">Број конференција за штампу или других информативних скупова 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</si>
  <si>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</si>
  <si>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</si>
  <si>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</si>
  <si>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</si>
  <si>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 xml:space="preserve">Укупан број пружених услуга правне помоћи 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</si>
  <si>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</si>
  <si>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</si>
  <si>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</si>
  <si>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</si>
  <si>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</si>
  <si>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</si>
  <si>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</si>
  <si>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</si>
  <si>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</si>
  <si>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</si>
  <si>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</si>
  <si>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</si>
  <si>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</si>
  <si>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</si>
  <si>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</si>
  <si>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</si>
  <si>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</si>
  <si>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</si>
  <si>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</si>
  <si>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</si>
  <si>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</si>
  <si>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</si>
  <si>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</si>
  <si>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</si>
  <si>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</si>
  <si>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</si>
  <si>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</si>
  <si>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</si>
  <si>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</si>
  <si>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</si>
  <si>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</si>
  <si>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</si>
  <si>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</si>
  <si>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</si>
  <si>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</si>
  <si>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</si>
  <si>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</si>
  <si>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</si>
  <si>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</si>
  <si>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</si>
  <si>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</si>
  <si>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</si>
  <si>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</si>
  <si>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</si>
  <si>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</si>
  <si>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</si>
  <si>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</si>
  <si>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</si>
  <si>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</si>
  <si>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</si>
  <si>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</si>
  <si>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</si>
  <si>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</si>
  <si>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</si>
  <si>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</si>
  <si>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</si>
  <si>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</si>
  <si>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</si>
  <si>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</si>
  <si>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</si>
  <si>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>Буџетска средства</t>
  </si>
  <si>
    <t>Средства из осталих извора</t>
  </si>
  <si>
    <t xml:space="preserve">Индикатори </t>
  </si>
  <si>
    <t>Индикатори**</t>
  </si>
  <si>
    <t>Индикатори</t>
  </si>
  <si>
    <t>Извори у 2016.</t>
  </si>
  <si>
    <t>Циљана вредност 2016.</t>
  </si>
  <si>
    <t>Циљана вредност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</si>
  <si>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</si>
  <si>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</si>
  <si>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</si>
  <si>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</si>
  <si>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</si>
  <si>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</si>
  <si>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</si>
  <si>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</si>
  <si>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</si>
  <si>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Отплате камата нивоу територијалних аутономија</t>
  </si>
  <si>
    <t>Отплата камата нивоу градова</t>
  </si>
  <si>
    <t>Отплата камата нивоу општина</t>
  </si>
  <si>
    <t>Отплата камата организацијама обавезног социјалног осигурања</t>
  </si>
  <si>
    <t>Отплата камата Републичком фонда за здравствено осигурање</t>
  </si>
  <si>
    <t>Отплата камата Републичком фонду за ПИО</t>
  </si>
  <si>
    <t>Отплата камата Националној служби за запошљавање</t>
  </si>
  <si>
    <t>Отплата камата Фонду за социјално осигурање војних осигураника</t>
  </si>
  <si>
    <t>Отплата камата домаћим јавним финансијским институцијама</t>
  </si>
  <si>
    <t>Отплата камата НБС</t>
  </si>
  <si>
    <t>Отплата камата осталим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</si>
  <si>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</si>
  <si>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</si>
  <si>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</si>
  <si>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</si>
  <si>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</si>
  <si>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</si>
  <si>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Камате на куповине путем лизинга</t>
  </si>
  <si>
    <t>Отплата камата на хартије од вредности емитоване на иностраном финансијском тржишту</t>
  </si>
  <si>
    <t>Отплата камата на краткорочне хартије од вредности емитоване на иностраном финансијском тржишту</t>
  </si>
  <si>
    <t>Отплата камата на дугорочне хартије од вредности емитоване на иностраном финансијском тржишту</t>
  </si>
  <si>
    <t>Отплата камата на дугорочне хартије од вредности емитоване на иностраном тржишту</t>
  </si>
  <si>
    <t>Отплата камата страним владама</t>
  </si>
  <si>
    <t>Отплата камата Париском клубу</t>
  </si>
  <si>
    <t>Отплата камата страним увозно извозним банкама</t>
  </si>
  <si>
    <t>Отплата камата осталим страним владама</t>
  </si>
  <si>
    <t>Отплата камата мултилатералним институцијама</t>
  </si>
  <si>
    <t>Отплата камата Светској банци</t>
  </si>
  <si>
    <t>Отплата камата IBRD</t>
  </si>
  <si>
    <t>Отплата камата EBRD</t>
  </si>
  <si>
    <t>Отплата камата EIB</t>
  </si>
  <si>
    <t>Отплата камата CEB</t>
  </si>
  <si>
    <t>Отплата камата осталим мултилатералним институцијама</t>
  </si>
  <si>
    <t>Отплата камата страним пословним банкама</t>
  </si>
  <si>
    <t>Отплата камата Лондонском клубу</t>
  </si>
  <si>
    <t>Отплата камата осталим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</si>
  <si>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</si>
  <si>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</si>
  <si>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</si>
  <si>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</si>
  <si>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Казне по решењу правосудних органа</t>
  </si>
  <si>
    <t>Остале казне</t>
  </si>
  <si>
    <t>Остали пратећи трошкови задуживања</t>
  </si>
  <si>
    <t>Таксе које проистичу из задуживања</t>
  </si>
  <si>
    <t>Трошкови накнада за неповучена средства</t>
  </si>
  <si>
    <t>Трошкови накнада за неповучена средства Светској банци</t>
  </si>
  <si>
    <t>Трошкови накнада за неповучена средства Међународној банци за обнову и развој (IBRD)</t>
  </si>
  <si>
    <t>Трошкови накнада за неповучена средства Европској банци за обнову и развој (EBRD)</t>
  </si>
  <si>
    <t>Трошкови накнада за неповучена средства Европској инвестиционој банци (EIB)</t>
  </si>
  <si>
    <t>Трошкови накнада за неповучена средства Развојној банци Савета Европе (CEB)</t>
  </si>
  <si>
    <t>Трошкови накнада за неповучена средства Немачкој развојној банци (KfW)</t>
  </si>
  <si>
    <t>Трошкови накнада за неповучена средства Извозно-увозној банци Кине (Export-Import Bank of China)</t>
  </si>
  <si>
    <t>Трошкови накнада за неповучена средства осталим билатералним институцијама</t>
  </si>
  <si>
    <t>Трошкови накнада за неповучена средства осталим мултилатералним институцијама</t>
  </si>
  <si>
    <t>Трошкови процене кредитног рејтинга</t>
  </si>
  <si>
    <t>Трошкови процене кредитног рејтинга Републике Србије</t>
  </si>
  <si>
    <t>Трошкови процене кредитног рејтинга хартија од вредности Републике Србије емитованих на међународном финансијском тржишту</t>
  </si>
  <si>
    <t>Остали трошкови процене кредитног рејтинга</t>
  </si>
  <si>
    <t>Трошкови правних услуга</t>
  </si>
  <si>
    <t>Трошкови правних услуга за емисије хартија од вредности Републике Србије на међународном финансијском тржишту</t>
  </si>
  <si>
    <t>Трошкови правних услуга за трансакције са финансијским дериватима</t>
  </si>
  <si>
    <t>Остали трошкови правних услуга</t>
  </si>
  <si>
    <t>Субвенције</t>
  </si>
  <si>
    <t>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</si>
  <si>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</si>
  <si>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јавном железничком саобраћају</t>
  </si>
  <si>
    <t>Текуће субвенције јавном железничком саобраћају за исплату зарада</t>
  </si>
  <si>
    <t>Текуће субвенције јавном железничком саобраћају за отплату камата</t>
  </si>
  <si>
    <t>Остале текуће субвенције јавном железничком саобраћају</t>
  </si>
  <si>
    <t>Текуће субвенције за водопривреду</t>
  </si>
  <si>
    <t>Текуће субвенције за пољопривреду</t>
  </si>
  <si>
    <t>Текуће субвенције осталим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</si>
  <si>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</si>
  <si>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јавном железничком саобраћају</t>
  </si>
  <si>
    <t>Капиталне субвенције за водопривреду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</si>
  <si>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</si>
  <si>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</si>
  <si>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>Текуће субвенције приватним финансијским институцијама</t>
  </si>
  <si>
    <t>Текуће субвенције пословним и трговачким банкама</t>
  </si>
  <si>
    <t>Текуће субвенције осталим финансијским институцијама</t>
  </si>
  <si>
    <t>Капиталне субвенције приватним финансијским институцијама</t>
  </si>
  <si>
    <t>Капиталне субвенције пословним и трговачким банкама</t>
  </si>
  <si>
    <t>Капиталне субвенције осталим финансијским институцијама</t>
  </si>
  <si>
    <t>Текуће субвенције јавним финансијским институцијама</t>
  </si>
  <si>
    <t>Текуће субвенције НБС</t>
  </si>
  <si>
    <t>Текуће субвенције осталим јавним финансијским институцијама</t>
  </si>
  <si>
    <t>Капиталне субвенције јавним финансијским институцијама</t>
  </si>
  <si>
    <t>Капиталне субвенције НБС</t>
  </si>
  <si>
    <t>Капиталне субвенције осталим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</si>
  <si>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</si>
  <si>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</si>
  <si>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</si>
  <si>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</si>
  <si>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</si>
  <si>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</si>
  <si>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</si>
  <si>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Текуће дотације међународном Црвеном крсту</t>
  </si>
  <si>
    <t>Текуће дотације за међународне чланарине</t>
  </si>
  <si>
    <t>Остале текуће дотације међународним организацијама</t>
  </si>
  <si>
    <t>Капиталне дотације међународним организацијама</t>
  </si>
  <si>
    <t>Капиталне дотације међународном Црвеном крсту</t>
  </si>
  <si>
    <t>Остале капиталне дотације међународним организацијама</t>
  </si>
  <si>
    <t>Трансфери осталим нивоима власти</t>
  </si>
  <si>
    <t>Текући трансфери нивоу Републике</t>
  </si>
  <si>
    <t>Текући трансфери нивоу територијалних аутономија</t>
  </si>
  <si>
    <t>Текући трансфери за АП Војводина</t>
  </si>
  <si>
    <t>Текући трансфери за југ Србије и АП Косово и Метохија</t>
  </si>
  <si>
    <t>Текући трансфери нивоу градова</t>
  </si>
  <si>
    <t>Наменски трансфери нивоу градова</t>
  </si>
  <si>
    <t>Ненаменски трансфери нивоу градова</t>
  </si>
  <si>
    <t>Текући трансфери нивоу општина</t>
  </si>
  <si>
    <t>Наменски трансфери нивоу општина</t>
  </si>
  <si>
    <t>Ненаменски трансфери нивоу општина</t>
  </si>
  <si>
    <t>Капитални трансфери нивоу Републике</t>
  </si>
  <si>
    <t>Капитални трансфери нивоу територијалних аутономија</t>
  </si>
  <si>
    <t>Капитални трансфери за АП Војводина</t>
  </si>
  <si>
    <t>Капитални трансфери за југ Србије и Косово и Метохију</t>
  </si>
  <si>
    <t>Капитални трансфери нивоу градова</t>
  </si>
  <si>
    <t>Капитални трансфери нивоу општина</t>
  </si>
  <si>
    <t>Текуће дотације организацијама обавезног социјалног осигурања</t>
  </si>
  <si>
    <t>Текуће дотације Републичком фонду за здравствено осигурање</t>
  </si>
  <si>
    <t>Текуће дотације здравственим установама за инвестиције и инвестиционо одржавање</t>
  </si>
  <si>
    <t>Текуће дотације здравственим установама за набавку медицинске и друге опреме</t>
  </si>
  <si>
    <t>Текуће дотације Републичком фонду за ПИО запослених</t>
  </si>
  <si>
    <t>Текуће дотације Републичком фонду за ПИО за осигуранике запослене</t>
  </si>
  <si>
    <t>Текуће дотације Републичком фонду за ПИО пољопривредника</t>
  </si>
  <si>
    <t>Текуће дотације Републичком фонду за ПИО за осигуранике пољопривреднике</t>
  </si>
  <si>
    <t>Текуће дотације Републичком фонду за ПИО самосталних делатности</t>
  </si>
  <si>
    <t>Текуће дотације Републичком фонду за ПИО за осигуранике самосталних делатности</t>
  </si>
  <si>
    <t>Текуће дотације Националној служби за запошљавање</t>
  </si>
  <si>
    <t>Текуће дотације Фонду за социјално осигурање војних осигураника</t>
  </si>
  <si>
    <t>Капиталне дотације организацијама обавезног социјалног осигурања</t>
  </si>
  <si>
    <t>Капиталне дотације Републичком фонду за здравствено осигурање</t>
  </si>
  <si>
    <t>Капиталне дотације здравственим установама за инвестиције и инвестиционо одржавање</t>
  </si>
  <si>
    <t>Капиталне дотације здравственим установама за набавку медицинске и друге опреме</t>
  </si>
  <si>
    <t>Капиталне дотације Републичком фонду за ПИО</t>
  </si>
  <si>
    <t>Капиталне дотације Националној служби за запошљавање</t>
  </si>
  <si>
    <t>Капиталне дотације Фонду за социјално осигурање војних осигураника</t>
  </si>
  <si>
    <t>Остале дотације и трансфери</t>
  </si>
  <si>
    <t>Остале текуће дотације и трансфери</t>
  </si>
  <si>
    <t>Остале текуће дотације по закону</t>
  </si>
  <si>
    <t>Остале капиталне дотације и трансфери</t>
  </si>
  <si>
    <t>Социјално осигурање и социјална заштита</t>
  </si>
  <si>
    <t>Права из социјалног осигурања (организације обавезног социјалног осигурања)</t>
  </si>
  <si>
    <t>Права из социјалног осигурања која се исплаћују непосредно домаћинствима</t>
  </si>
  <si>
    <t>Накнаде зарада осигураницима услед привремене неспособности за рад</t>
  </si>
  <si>
    <t>Накнаде зарада у току привремене неспособности за рад проузроковане повредом на раду или професионалном болешћу</t>
  </si>
  <si>
    <t>Накнаде зарада у току привремене неспособности за рад проузроковане болешћу</t>
  </si>
  <si>
    <t>Накнаде зарада у току привремене неспособности за рад услед карантина, неге и сл.</t>
  </si>
  <si>
    <t>Накнаде за продужену негу детета у складу са Законом</t>
  </si>
  <si>
    <t>Права из пензијског осигурања</t>
  </si>
  <si>
    <t>Основне пензије</t>
  </si>
  <si>
    <t>Пензије по уредби</t>
  </si>
  <si>
    <t>Иностране пензије</t>
  </si>
  <si>
    <t>Нега и помоћ пензионера</t>
  </si>
  <si>
    <t>Телесно оштећење пензионера</t>
  </si>
  <si>
    <t>Остала права из пензијског осигурања у складу са законом</t>
  </si>
  <si>
    <t>Накнаде из инвалидског осигурања</t>
  </si>
  <si>
    <t>Накнада за скраћено радно време за инвалиде II категорије</t>
  </si>
  <si>
    <t>Накнада за инвалиде I и II категорије</t>
  </si>
  <si>
    <t>Збирна накнада за инвалиде II категорије</t>
  </si>
  <si>
    <t>Привремена накнада зараде од дана настајања инвалидности до запошљавања на друго одговарајуће радно место</t>
  </si>
  <si>
    <t>Накнаде за телесно оштећење</t>
  </si>
  <si>
    <t>Накнаде за инвалиде III категорије</t>
  </si>
  <si>
    <t>Нега и помоћ осигураника</t>
  </si>
  <si>
    <t>Накнаде за друго одговарајуће радно место - остала права из инвалидског осигурања</t>
  </si>
  <si>
    <t>Исплате Националне службе за запошљавање</t>
  </si>
  <si>
    <t>Накнаде за случај незапослености</t>
  </si>
  <si>
    <t>Накнаде зарада</t>
  </si>
  <si>
    <t>Средства за обуку и едукацију</t>
  </si>
  <si>
    <t>Једнократна помоћ</t>
  </si>
  <si>
    <t>Остале исплате Националне службе за запошљавање директно домаћинствима</t>
  </si>
  <si>
    <t>Остала социјална давања непосредно домаћинствима</t>
  </si>
  <si>
    <t>Исплате дневница и путних трошкова за путовања у земљи</t>
  </si>
  <si>
    <t>Исплате дневница и путних трошкова за путовања у иностранству</t>
  </si>
  <si>
    <t>Погребни трошкови</t>
  </si>
  <si>
    <t>Накнаде за становање</t>
  </si>
  <si>
    <t>Услуге рехабилитације и рекреације</t>
  </si>
  <si>
    <t>Остала права исплаћена непосредно домаћинствима</t>
  </si>
  <si>
    <t>Права из социјалног осигурања која се исплаћују непосредно пружаоцима услуга</t>
  </si>
  <si>
    <t>Трошкови здравствене заштите у земљи плаћени непосредно пружаоцима услуга</t>
  </si>
  <si>
    <t>Услуге болница, поликлиника и амбуланти</t>
  </si>
  <si>
    <t>Услуге дијализе</t>
  </si>
  <si>
    <t>Фармацеутске услуге и материјали</t>
  </si>
  <si>
    <t>Помагала и направе</t>
  </si>
  <si>
    <t>Услуге које пружају установе социјалне заштите</t>
  </si>
  <si>
    <t>Остале услуге здравствене заштите у земљи</t>
  </si>
  <si>
    <t>Услуге здравствене заштите у иностранству плаћене непосредно пружаоцима услуга</t>
  </si>
  <si>
    <t>Здравствена заштита по принципу реципроцитета</t>
  </si>
  <si>
    <t>Здравствена заштита осигураника који живе у иностранству</t>
  </si>
  <si>
    <t>Трошкови слања осигураних лица на лечење у иностранство</t>
  </si>
  <si>
    <t>Остали трошкови здравствене заштите у иностранству</t>
  </si>
  <si>
    <t>Брига о пензионисаним лицима</t>
  </si>
  <si>
    <t>Трошкови смештаја пензионера у домове за старе</t>
  </si>
  <si>
    <t>Трошкови дневног смештаја, помоћи у кући и заштићеног становања</t>
  </si>
  <si>
    <t>Брига о инвалидима</t>
  </si>
  <si>
    <t>Трошкови смештаја деце инвалида</t>
  </si>
  <si>
    <t>Трошкови образовања деце инвалида</t>
  </si>
  <si>
    <t>Трошкови за заштитне радионице</t>
  </si>
  <si>
    <t>Исплате послодавцима које врши Национална служба за запошљавање за запошљавање лица са евиденције</t>
  </si>
  <si>
    <t>Учешће у финансирању зарада лица са евиденција која запошљавају фирме</t>
  </si>
  <si>
    <t>Једнократна помоћ фирмама које запошљавају лица са евиденција</t>
  </si>
  <si>
    <t>Средства за целокупни износ зарада фирмама које запошљавају лица са евиденције</t>
  </si>
  <si>
    <t>Услуге обуке преко Националне службе за запошљавање</t>
  </si>
  <si>
    <t>Опште услуге обуке</t>
  </si>
  <si>
    <t>Услуге преквалификације</t>
  </si>
  <si>
    <t>Специјализована обука</t>
  </si>
  <si>
    <t>Остала права која се плаћају директно пружаоцима услуга</t>
  </si>
  <si>
    <t>Услуге хитне помоћи</t>
  </si>
  <si>
    <t>Остала 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</si>
  <si>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</si>
  <si>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Трансфери Републичком фонду за здравствено осигурање за доприносе за осигурање</t>
  </si>
  <si>
    <t>Трансфери за здравствено осигурање инвалида II и III категорије</t>
  </si>
  <si>
    <t>Трансфери Републичком фонду за здравствено осигурање за накнаде зарада од дана инвалидности до дана правоснажности решења</t>
  </si>
  <si>
    <t>Трансфери Републичком фонду за здравствено осигурање за доприносе за осигурање незапослених лица</t>
  </si>
  <si>
    <t>Трансфери Републичком фонду за здравствено осигурање за доприносе за осигурање незапослених лица - продужено осигурање</t>
  </si>
  <si>
    <t>Трансфери Републичком фонду за ПИО за осигуранике запослене за доприносе за осигурање</t>
  </si>
  <si>
    <t>Трансфери Републичком фонду за ПИО за осигуранике запослене за доприносе за осигурање незапослених</t>
  </si>
  <si>
    <t>Трансфери Републичком фонду за ПИО за осигуранике запослене за доприносе за осигурање незапослених - продужено осигурање</t>
  </si>
  <si>
    <t>Трансфери Републичком фонду за ПИО за осигуранике пољопривредника за доприносе за осигурање</t>
  </si>
  <si>
    <t>Трансфери Републичком фонду за ПИО за осигуранике за осигуранике пољопривреднике за доприносе за осигурање</t>
  </si>
  <si>
    <t>Трансфери Републичком фонду за ПИО за осигуранике самосталних делатности за доприносе за осигурање</t>
  </si>
  <si>
    <t>Трансфери Републичком фонду за ПИО за осигуранике самосталних делатности за доприносе за осигурање незапослених</t>
  </si>
  <si>
    <t>Трансфери Републичком фонду за ПИО за осигуранике самосталних делатности за доприносе за осигурање незапослених - продужено осигурање</t>
  </si>
  <si>
    <t>Трансфери Националној служби за запошљавање за доприносе за осигурање</t>
  </si>
  <si>
    <t>Трансфери Фонду за социјално осигурање војних осигураника за доприносе за осигурање</t>
  </si>
  <si>
    <t>Накнаде из буџета у случају болести и инвалидности</t>
  </si>
  <si>
    <t>Накнаде за боловање</t>
  </si>
  <si>
    <t>Накнаде за инвалидност</t>
  </si>
  <si>
    <t>Накнаде ратним инвалидима</t>
  </si>
  <si>
    <t>Накнаде ратним војним инвалидима</t>
  </si>
  <si>
    <t>Накнаде ратним цивилним инвалидима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</si>
  <si>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</si>
  <si>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</si>
  <si>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</si>
  <si>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</si>
  <si>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Старосне пензије</t>
  </si>
  <si>
    <t>Породичне пензије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</si>
  <si>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</si>
  <si>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</si>
  <si>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образовање</t>
  </si>
  <si>
    <t>Академске награде</t>
  </si>
  <si>
    <t>Студентске награде</t>
  </si>
  <si>
    <t>Ученичке награде</t>
  </si>
  <si>
    <t>Студентске стипендије</t>
  </si>
  <si>
    <t>Ученичке стипендије</t>
  </si>
  <si>
    <t>Исхрана и смештај студената</t>
  </si>
  <si>
    <t>Исхрана и смештај ученика</t>
  </si>
  <si>
    <t>Остале накнаде за образовање</t>
  </si>
  <si>
    <t>Накнаде из буџета за културу</t>
  </si>
  <si>
    <t>Накнаде из буџета за спорт</t>
  </si>
  <si>
    <t>Спортске награде</t>
  </si>
  <si>
    <t>Спортске стипендије</t>
  </si>
  <si>
    <t>Накнаде из буџета за науку</t>
  </si>
  <si>
    <t>Накнаде за образовање и усавршавање научноистраживачких кадрова</t>
  </si>
  <si>
    <t>Накнаде из буџета за становање и живот</t>
  </si>
  <si>
    <t>Остале накнаде из буџета</t>
  </si>
  <si>
    <t>Исплате бившим политичким затвореницима</t>
  </si>
  <si>
    <t>Исплате лицима лишених слободе</t>
  </si>
  <si>
    <t>Исплате осуђеницима</t>
  </si>
  <si>
    <t>Накнада трошкова на име остваривања права лица лишених слободе</t>
  </si>
  <si>
    <t>Остали расходи</t>
  </si>
  <si>
    <t>Дотације непрофитним организацијама које пружају помоћ домаћинствима</t>
  </si>
  <si>
    <t>Дотације непрофитним здравственим организацијама</t>
  </si>
  <si>
    <t>Вредност у базној години (крај 2014.)</t>
  </si>
  <si>
    <t>Очекивана вредност у 2015. години</t>
  </si>
  <si>
    <t>Извор верификације</t>
  </si>
  <si>
    <t>Вредност у 2016.</t>
  </si>
  <si>
    <t>Вредност у 2018.</t>
  </si>
  <si>
    <t>Вредност у 2017.</t>
  </si>
  <si>
    <t>Вредност у базној години (2015.)</t>
  </si>
  <si>
    <t>suma</t>
  </si>
  <si>
    <t>izvori</t>
  </si>
  <si>
    <t>Izvori finansiranja</t>
  </si>
  <si>
    <t>01 - Приходи из буџета</t>
  </si>
  <si>
    <t>04 - Сопствени приходи буџетских корисника</t>
  </si>
  <si>
    <t>07 - Трансфери од других нивоа власти</t>
  </si>
  <si>
    <t>05 - Донације од иностраних земаља</t>
  </si>
  <si>
    <t>10 - Примања од домаћих задуживања</t>
  </si>
  <si>
    <t>06 - Донације од међународних организација</t>
  </si>
  <si>
    <t>prvi red</t>
  </si>
  <si>
    <t>drugi red</t>
  </si>
  <si>
    <t>02 - Трансфери између корисника на истом нивоу</t>
  </si>
  <si>
    <t>03 - Социјални доприноси</t>
  </si>
  <si>
    <t>08 - Добровољни трансфери од физичких и правних лица</t>
  </si>
  <si>
    <t>09 - Примања од продаје нефинансијске имовине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</si>
  <si>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</si>
  <si>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</si>
  <si>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</si>
  <si>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ранијих година</t>
  </si>
  <si>
    <t>15 - Неутрошена средства донација из ранијих година</t>
  </si>
  <si>
    <t>16 - Родитељски динар за ваннаставне активности</t>
  </si>
  <si>
    <t>56 - Финансијска помоћ ЕУ</t>
  </si>
  <si>
    <t>treci red</t>
  </si>
  <si>
    <t>cetvrti red</t>
  </si>
  <si>
    <t>5 red</t>
  </si>
  <si>
    <t>6 red</t>
  </si>
  <si>
    <t>7 red</t>
  </si>
  <si>
    <t>8 red</t>
  </si>
  <si>
    <t>9 red</t>
  </si>
  <si>
    <t>10 red</t>
  </si>
  <si>
    <t>11 red</t>
  </si>
  <si>
    <t>12 red</t>
  </si>
  <si>
    <t>13 red</t>
  </si>
  <si>
    <t>14 red</t>
  </si>
  <si>
    <t>15 red</t>
  </si>
  <si>
    <t>16 red</t>
  </si>
  <si>
    <t>17 red</t>
  </si>
  <si>
    <t>3. red</t>
  </si>
  <si>
    <t>4. red</t>
  </si>
  <si>
    <t>5. red</t>
  </si>
  <si>
    <t>7. red</t>
  </si>
  <si>
    <t>8. red</t>
  </si>
  <si>
    <t>9. red</t>
  </si>
  <si>
    <t>12. red</t>
  </si>
  <si>
    <t>13. red</t>
  </si>
  <si>
    <t>14. red</t>
  </si>
  <si>
    <t>16. red</t>
  </si>
  <si>
    <t>17. red</t>
  </si>
  <si>
    <t>Између 31. и 43. реда се налазе још 2 циља уколико је потребно . Активирају се маркирањем целог  31. и 43. реда &gt; десни клик&gt; опција "Unhide". Графичку илустрацију поступка видети у Упутству</t>
  </si>
  <si>
    <t>Између 30. и 42. реда се налазе још 2 циља уколико је потребно . Активирају се маркирањем целог  30. и 42. реда &gt; десни клик&gt; опција "Unhide". Графичку илустрацију поступка видети у Упутству.</t>
  </si>
  <si>
    <t>Између 59. и 97. реда се налазе додатни редови за пројекте уколико је потребно . Активирају се заједничким маркирањем 59. и 97 реда &gt; десни клик&gt; опција "Unhide".  Графичку илустрацију поступка видети у Упутству.</t>
  </si>
  <si>
    <t>Између 109. и 117. реда се налазе додатни редови за додатне изворе финансирања уколико је потребно . Активирају се заједничким маркирањем 109. и 117. реда &gt; десни клик&gt; опција "Unhide".  Графичку илустрацију поступка видети у Упутству.</t>
  </si>
  <si>
    <t>Након попуњеног описног дела и дела везаног за циљеве и индикаторе, део обрасца који се односи на издатке и изворе финансирања попуњавати тако што се прво уносе шифре конта на шестоцифреном нивоу, тиме се аутоматски учитава назив конта из Правилника о стандардном класификационом оквиру и контном плану за буџетски систем(("Службени гласник РС", бр. 103/2011, 10/2012, 18/2012, 95/2012, 99/2012, 22/2013, 48/2013, 61/2013, 63/2013 - испр., 106/2013, 120/2013, 20/2014, 64/2014, 81/2014, 117/2014, 128/2014, 131/2014, 32/2015, 59/2015 и 63/2015).</t>
  </si>
  <si>
    <t xml:space="preserve"> -  у колоне које се односе на расходе и издатке за 2016., 2017. и 2018. годину, корисник уноси износе расхода очекиване према пројекцијама за крај сваке односне године.</t>
  </si>
  <si>
    <t>Препоручљиво је да приликом избора позиције за нову програмску активност  у одељку "Before sheet" изаберете радни лист - "Пројекат" како би се испоштовао редослед у позиционирању (најпре програм, затим све програмске активности у оквиру  програма и на крају сви пројекти у оквиру изабраног програма).</t>
  </si>
  <si>
    <t>Уколико корисник није исказао вредност индикатора за 2015. годину у претходном циклусу, или се у циклусу припреме буџета за 2016. годину користи нови индикатор, у ову колону уноси се вредност индикатора коју корисник очекује (пројектује) за крај 2015. године;</t>
  </si>
  <si>
    <t xml:space="preserve">Након попуњених циљева и индикатора корисник не мора да попуњава остатак обрасца јер матрица аутоматски повлачи податке из других радних листова . Уколико је потребно више редова опцијом "unhide", добијате још 30-ак поља за пројекте. </t>
  </si>
  <si>
    <t>Брисање колона није дозвољено.  За извор финансирања у падајућем менију изаберите из којих извора се финансира програмска активност. Ради лакшег рада можете мењати називе радних листова.</t>
  </si>
  <si>
    <t xml:space="preserve">1)  У табелама у којима се исказују индикатори: </t>
  </si>
  <si>
    <t xml:space="preserve"> - у колонама које се односе на циљане вредности за 2016., 2017. и 2018. годину, корисник уноси очекиване вредности индикатора према пројекцијама за крај сваке односне године.                   </t>
  </si>
  <si>
    <t>2)  У табелама у којима се исказују расходи и издаци:</t>
  </si>
  <si>
    <r>
      <rPr>
        <b/>
        <sz val="11"/>
        <color indexed="8"/>
        <rFont val="Calibri"/>
        <family val="2"/>
        <charset val="238"/>
      </rPr>
      <t>3) За пројекте:</t>
    </r>
    <r>
      <rPr>
        <sz val="11"/>
        <color indexed="8"/>
        <rFont val="Calibri"/>
        <family val="2"/>
        <charset val="238"/>
      </rPr>
      <t xml:space="preserve"> у ћелији "Е5" упишите шифру пројекта у формату П1,П2,П3...итд у зависности од редоследа пројеката у оквиру програма. Поступак попуњавања дела који се односи на трошкове и изворе финансирања је идентичан као и код програмске активности.</t>
    </r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</si>
  <si>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  <charset val="238"/>
      </rPr>
      <t>неопходно да за онај број програмских активности и пројеката који Вам је потребан ископирате радне листове "Програмска активност" и "Пројекат". Поступак копирања је следећи:</t>
    </r>
  </si>
  <si>
    <r>
      <rPr>
        <b/>
        <sz val="11"/>
        <color indexed="8"/>
        <rFont val="Calibri"/>
        <family val="2"/>
        <charset val="238"/>
      </rPr>
      <t xml:space="preserve">1) За нову програмску активност : </t>
    </r>
    <r>
      <rPr>
        <sz val="11"/>
        <color indexed="8"/>
        <rFont val="Calibri"/>
        <family val="2"/>
      </rPr>
      <t>Кликните десним кликом на радни лист - "Програмска активност" и изаберите опцију</t>
    </r>
    <r>
      <rPr>
        <b/>
        <sz val="11"/>
        <color indexed="8"/>
        <rFont val="Calibri"/>
        <family val="2"/>
        <charset val="238"/>
      </rPr>
      <t xml:space="preserve"> "Move or copy"</t>
    </r>
    <r>
      <rPr>
        <sz val="11"/>
        <color indexed="8"/>
        <rFont val="Calibri"/>
        <family val="2"/>
      </rPr>
      <t>. Након тога приказаће Вам се прозор у коме треба у одељку</t>
    </r>
    <r>
      <rPr>
        <b/>
        <sz val="11"/>
        <color indexed="8"/>
        <rFont val="Calibri"/>
        <family val="2"/>
        <charset val="238"/>
      </rPr>
      <t xml:space="preserve"> "Before sheet"</t>
    </r>
    <r>
      <rPr>
        <sz val="11"/>
        <color indexed="8"/>
        <rFont val="Calibri"/>
        <family val="2"/>
      </rPr>
      <t xml:space="preserve"> одабрати позицију новог радног листа ("Sheet"-a) односно Програмске активности. Kликом на један од понуђених радних листова бирате позицију нове програмске активности, и то тако што се нова програмска активност позиционира испред изабраног постојећег радног листа. </t>
    </r>
    <r>
      <rPr>
        <b/>
        <sz val="11"/>
        <color indexed="8"/>
        <rFont val="Calibri"/>
        <family val="2"/>
        <charset val="238"/>
      </rPr>
      <t xml:space="preserve">Након избора позиције обавезно штиклирате опцију "Create a copy" а затим кликните на ОК.  </t>
    </r>
  </si>
  <si>
    <r>
      <t xml:space="preserve">2) За нови пројекат: </t>
    </r>
    <r>
      <rPr>
        <sz val="11"/>
        <color indexed="8"/>
        <rFont val="Calibri"/>
        <family val="2"/>
        <charset val="238"/>
      </rPr>
      <t xml:space="preserve"> Кликните десним кликом на радни лист "Пројекат" и изаберите опцију</t>
    </r>
    <r>
      <rPr>
        <b/>
        <sz val="11"/>
        <color indexed="8"/>
        <rFont val="Calibri"/>
        <family val="2"/>
        <charset val="238"/>
      </rPr>
      <t xml:space="preserve"> "Move or copy"</t>
    </r>
    <r>
      <rPr>
        <sz val="11"/>
        <color indexed="8"/>
        <rFont val="Calibri"/>
        <family val="2"/>
        <charset val="238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  <charset val="238"/>
      </rPr>
      <t>"Before sheet"</t>
    </r>
    <r>
      <rPr>
        <sz val="11"/>
        <color indexed="8"/>
        <rFont val="Calibri"/>
        <family val="2"/>
        <charset val="238"/>
      </rPr>
      <t xml:space="preserve"> одабрати позицију новог радног листа ("Sheet"-a) односно Пројекта. Kликом на један од понуђених радних листова бирате позицију новог пројекта, и то тако што се нови пројекат позиционира испред изабраног постојећег радног листа. Препоручљиво је да у одељку "Before sheet" за нови пројекат изаберете радни лист - "Упутство". Након избора позиције штиклирате опцију </t>
    </r>
    <r>
      <rPr>
        <b/>
        <sz val="11"/>
        <color indexed="8"/>
        <rFont val="Calibri"/>
        <family val="2"/>
        <charset val="238"/>
      </rPr>
      <t>"Create a copy"</t>
    </r>
    <r>
      <rPr>
        <sz val="11"/>
        <color indexed="8"/>
        <rFont val="Calibri"/>
        <family val="2"/>
        <charset val="238"/>
      </rPr>
      <t xml:space="preserve"> затим кликнете на ОК.</t>
    </r>
  </si>
  <si>
    <r>
      <t xml:space="preserve"> - наслов колоне</t>
    </r>
    <r>
      <rPr>
        <b/>
        <sz val="11"/>
        <color indexed="8"/>
        <rFont val="Calibri"/>
        <family val="2"/>
        <charset val="238"/>
      </rPr>
      <t xml:space="preserve"> "Вредност у базној години (крај 2014. године)"</t>
    </r>
    <r>
      <rPr>
        <sz val="11"/>
        <color indexed="8"/>
        <rFont val="Calibri"/>
        <family val="2"/>
      </rPr>
      <t xml:space="preserve"> односи се на иницијалну референтну вредност индикатора у односу на коју настојимо да пратимо промене током времена (кроз наредне буџетске циклусе када ће бити расположиве вредности са краја 2015/2016/итд.). Као иницијалну референтну вредност у ову колону треба унети вредност према расположивим подацима за крај 2014. године. Уколико нису познати подаци о вредности индикатора за крај 2014. године, унети вредност индикатора из периода који претходи крају 2014. године и за који су подаци доступни (нпр. средина 2014. године, крај 2013. године и сл.)</t>
    </r>
  </si>
  <si>
    <r>
      <t xml:space="preserve"> - наслов колоне</t>
    </r>
    <r>
      <rPr>
        <b/>
        <sz val="11"/>
        <color indexed="8"/>
        <rFont val="Calibri"/>
        <family val="2"/>
        <charset val="238"/>
      </rPr>
      <t xml:space="preserve"> "Вредност у 2015. години"</t>
    </r>
    <r>
      <rPr>
        <sz val="11"/>
        <color indexed="8"/>
        <rFont val="Calibri"/>
        <family val="2"/>
      </rPr>
      <t xml:space="preserve"> односи се на вредност индикатора пројектовану за крај 2015. године. Будући да у периоду припреме буџета за 2016. годину нису познате вредности индикатора које ће бити коначно остварене до краја текуће 2015. године, у ову колону уносе се планиране/очекиване вредности индикатора. Уколико се у циклусу припреме буџета за 2016. годину користи исти индикатор који је коришћен и у циклусу за 2015. годину, у ову колону уноси се иста вредност индикатора која је исказана као пројекција за 2015. годину (ако је индикатор исказан у Одлуци о буџету за 2015. годину, корисник треба да ископира вредност индикатора која је планирана за 2015. годину).  </t>
    </r>
  </si>
  <si>
    <r>
      <t xml:space="preserve"> -  наслов колоне </t>
    </r>
    <r>
      <rPr>
        <b/>
        <sz val="11"/>
        <color indexed="8"/>
        <rFont val="Calibri"/>
        <family val="2"/>
        <charset val="238"/>
      </rPr>
      <t>"Расходи и издаци у 2015. години"</t>
    </r>
    <r>
      <rPr>
        <sz val="11"/>
        <color indexed="8"/>
        <rFont val="Calibri"/>
        <family val="2"/>
      </rPr>
      <t xml:space="preserve"> односи се на расходе и издатке предвиђене Одлуком о буџету за 2015. годину, односно сходно вредностима према последњем ребалансу буџета за 2015. годину (уколико је било ребаланса буџета). У наредним буџетским циклусима, ова колона биће измењена тако да се у њој исказују расходи и издаци остварени у складу са годишњим финансијским извештајем о извршењу буџета.</t>
    </r>
  </si>
  <si>
    <r>
      <rPr>
        <b/>
        <sz val="11"/>
        <color indexed="8"/>
        <rFont val="Calibri"/>
        <family val="2"/>
        <charset val="238"/>
      </rPr>
      <t xml:space="preserve">1) За Програм: </t>
    </r>
    <r>
      <rPr>
        <sz val="11"/>
        <color indexed="8"/>
        <rFont val="Calibri"/>
        <family val="2"/>
      </rPr>
      <t xml:space="preserve"> Након завршеног избора програма , шифра програма, сектор коме припада програм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радном листу "Програм" су на располагању кориснику још два циља са индикаторима који се приказују опцијом "Unhide" како је објашњено на слици (видети поступак откривања редова у финансиском плану).</t>
    </r>
  </si>
  <si>
    <r>
      <rPr>
        <b/>
        <sz val="11"/>
        <color indexed="8"/>
        <rFont val="Calibri"/>
        <family val="2"/>
        <charset val="238"/>
      </rPr>
      <t xml:space="preserve">2) За програмску активност: </t>
    </r>
    <r>
      <rPr>
        <sz val="11"/>
        <color indexed="8"/>
        <rFont val="Calibri"/>
        <family val="2"/>
        <charset val="238"/>
      </rPr>
      <t xml:space="preserve"> Пошто се назив програма аутоматски учитава корисник бира програмску активност из листе програмских активности које потпадају под изабрани програм. </t>
    </r>
    <r>
      <rPr>
        <b/>
        <sz val="11"/>
        <color indexed="8"/>
        <rFont val="Calibri"/>
        <family val="2"/>
        <charset val="238"/>
      </rPr>
      <t>Свака појединачна програмска активност се попуњавана у посебном радном листу</t>
    </r>
    <r>
      <rPr>
        <sz val="11"/>
        <color indexed="8"/>
        <rFont val="Calibri"/>
        <family val="2"/>
        <charset val="238"/>
      </rPr>
      <t xml:space="preserve">. У зависности од изабране програмске активности, у делу обрасца који се односи на дефинисање циљева и индикатора, из падајућих листа можете одабрати понуђене циљеве и индикаторе који су дефинисани од стране СКГО-а, али је остављена могућност за сопствено дефинисање. </t>
    </r>
  </si>
  <si>
    <r>
      <t xml:space="preserve"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 чиме се могу вршити неограничене измене.  </t>
    </r>
    <r>
      <rPr>
        <b/>
        <sz val="11"/>
        <color indexed="8"/>
        <rFont val="Calibri"/>
        <family val="2"/>
        <charset val="238"/>
      </rPr>
      <t>"Sheet" "Упутство" се не сме брисати.</t>
    </r>
  </si>
  <si>
    <t>У матрици су унети међузбирови на нивоу група (троцифрени ниво) са слободним редовима за унос расхода и издатака по намени, како би се крисницима олакшао и убрзао процес попуњавања, међутим, у овом делу обрасца је могуће додадавати и брисати/сакривати редове и подешавати формулу збира по годинама (ред 198.) у складу са потребама тј комплексношћу финансијског плана буџетског корисниника. Уколико се модификује формула збира потребно је пажљиво проверити жељени обухват формуле.</t>
  </si>
  <si>
    <t xml:space="preserve">Прво што је потребно урадити јесте да омогућите макрое у Вашој верзији Ексела. У зависности од верзије по покретању документа добићете обавештење да су макрои онемогућени и питање да ли желите да омогућите макрое. Кликом на опцију "Еnable this content" или "Enable macros" омогућавају се програмске процедуре које су неопходне за рад документа. </t>
  </si>
  <si>
    <r>
      <rPr>
        <b/>
        <sz val="11"/>
        <color indexed="8"/>
        <rFont val="Calibri"/>
        <family val="2"/>
      </rPr>
      <t>Након омогућавања макроа у радном листу "Програм", у ћелији "D4" изаберете назив Програма</t>
    </r>
    <r>
      <rPr>
        <sz val="11"/>
        <color indexed="8"/>
        <rFont val="Calibri"/>
        <family val="2"/>
      </rPr>
      <t>. Овим поступком сте подесили параметре за рад у радним листовима "Програмска активност" и "Пројекат".</t>
    </r>
  </si>
  <si>
    <t>Списак програмских активности и пројеката у оквиру програма по буџетским корисницима</t>
  </si>
  <si>
    <t>2. ПРОГРАМСКА АКТИВНОСТ - ЗАХТЕВ ЗА ДОДАТНА СРЕДСТВА</t>
  </si>
  <si>
    <t>3. ПРОЈЕКАТ - ЗАХТЕВ ЗА ДОДАТНА СРЕДСТВА</t>
  </si>
  <si>
    <t>ПОПУЊАВАЊЕ ЗАХТЕВА ЗА ДОДАТНА СРЕДСТВА</t>
  </si>
  <si>
    <t>V</t>
  </si>
  <si>
    <t xml:space="preserve">VI </t>
  </si>
  <si>
    <r>
      <t xml:space="preserve">Уколико одобреним лимитом буџетском кориснику недостају средства за одређене програмске активности односно пројекте, за  програмску активност/пројекат за који се траже додатна средства </t>
    </r>
    <r>
      <rPr>
        <b/>
        <sz val="11"/>
        <color theme="1"/>
        <rFont val="Calibri"/>
        <family val="2"/>
        <scheme val="minor"/>
      </rPr>
      <t>ископирати потребан радни лист (у зависности од тога да ли се ради о програмској активности или пројекту) као што је објашњено у Одељку II  - Копирање потребног броја Sheet-ова за програмске активности и пројекте, а затим у ископираном радном листу у наслову обрасца (ред 2.) из падајуће листе изабрати други наслов односно програмска активност/пројекат - Захтев за додатна средства.</t>
    </r>
    <r>
      <rPr>
        <sz val="11"/>
        <color theme="1"/>
        <rFont val="Calibri"/>
        <family val="2"/>
        <scheme val="minor"/>
      </rPr>
      <t xml:space="preserve"> На овај начин у радном листу "Програм"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лимита.</t>
    </r>
  </si>
  <si>
    <t>Између 202. и 210. реда се налазе додатни редови за додатне изворе финансирања уколико је потребно . Активирају се заједничким маркирањем 202. и 210. реда &gt; десни клик&gt; опција "Unhide". Графичку илустрацију поступка видети у Упутству.</t>
  </si>
  <si>
    <t>Између 110. и 118. реда се налазе додатни редови за додатне изворе финансирања уколико је потребно . Активирају се заједничким маркирањем 110. и 118. реда &gt; десни клик&gt; опција "Unhide". Графичку илустрацију поступка видети у Упутству.</t>
  </si>
  <si>
    <t>Вредност у базној години (крај 2015.)</t>
  </si>
  <si>
    <t>Очекивана вредност у 2016. години</t>
  </si>
  <si>
    <t>Циљана вредност 2019.</t>
  </si>
  <si>
    <t>Вредност у базној години (2016)</t>
  </si>
  <si>
    <t>Вредност у 2019.</t>
  </si>
  <si>
    <t>Укупно (2017-2019)</t>
  </si>
  <si>
    <t>Извори у базној години (2016)</t>
  </si>
  <si>
    <t>Извори у 2017.</t>
  </si>
  <si>
    <t>Извори у 2018</t>
  </si>
  <si>
    <t>Извори у 2019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</si>
</sst>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_-* #,##0.00\ _d_i_n_._-;\-* #,##0.00\ _d_i_n_._-;_-* &quot;-&quot;??\ _d_i_n_._-;_-@_-"/>
    <numFmt numFmtId="165" formatCode="_(* #,##0.00_);_(* \(#,##0.00\);_(* \-??_);_(@_)"/>
  </numFmts>
  <fonts count="8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i/>
      <sz val="10"/>
      <color indexed="8"/>
      <name val="Calibri"/>
      <family val="2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sz val="10"/>
      <name val="Calibri"/>
      <family val="2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65" fontId="23" fillId="0" borderId="0" applyFill="0" applyBorder="0" applyAlignment="0" applyProtection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23" fillId="0" borderId="0"/>
    <xf numFmtId="0" fontId="76" fillId="0" borderId="0"/>
    <xf numFmtId="0" fontId="78" fillId="0" borderId="0"/>
    <xf numFmtId="0" fontId="76" fillId="0" borderId="0"/>
    <xf numFmtId="0" fontId="76" fillId="0" borderId="0"/>
    <xf numFmtId="0" fontId="23" fillId="23" borderId="7" applyNumberFormat="0" applyAlignment="0" applyProtection="0"/>
    <xf numFmtId="0" fontId="23" fillId="23" borderId="7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9" fontId="18" fillId="0" borderId="0" applyFont="0" applyFill="0" applyBorder="0" applyAlignment="0" applyProtection="0"/>
    <xf numFmtId="9" fontId="23" fillId="0" borderId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82" fillId="0" borderId="0"/>
  </cellStyleXfs>
  <cellXfs count="578">
    <xf numFmtId="0" fontId="0" fillId="0" borderId="0" xfId="0"/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Alignment="1" applyProtection="1">
      <alignment horizontal="center" vertical="center" wrapText="1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3" fontId="13" fillId="0" borderId="0" xfId="0" applyNumberFormat="1" applyFont="1" applyBorder="1" applyAlignment="1" applyProtection="1">
      <alignment horizontal="left" vertical="center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7" fillId="0" borderId="10" xfId="0" applyNumberFormat="1" applyFont="1" applyBorder="1" applyAlignment="1" applyProtection="1">
      <alignment horizontal="left" vertical="top"/>
    </xf>
    <xf numFmtId="0" fontId="7" fillId="0" borderId="1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7" fillId="0" borderId="10" xfId="0" applyNumberFormat="1" applyFont="1" applyBorder="1" applyAlignment="1" applyProtection="1">
      <alignment horizontal="left" vertical="top"/>
    </xf>
    <xf numFmtId="0" fontId="12" fillId="0" borderId="0" xfId="0" applyNumberFormat="1" applyFont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Alignment="1" applyProtection="1">
      <alignment horizontal="center" vertical="center" wrapText="1"/>
    </xf>
    <xf numFmtId="3" fontId="13" fillId="0" borderId="0" xfId="0" applyNumberFormat="1" applyFont="1" applyAlignment="1" applyProtection="1">
      <alignment horizontal="left" vertical="center" wrapText="1"/>
    </xf>
    <xf numFmtId="49" fontId="8" fillId="0" borderId="10" xfId="0" applyNumberFormat="1" applyFont="1" applyBorder="1" applyAlignment="1" applyProtection="1">
      <alignment horizontal="left" vertical="top"/>
    </xf>
    <xf numFmtId="0" fontId="8" fillId="0" borderId="10" xfId="0" applyFont="1" applyBorder="1" applyAlignment="1" applyProtection="1">
      <alignment horizontal="left" vertical="top"/>
    </xf>
    <xf numFmtId="0" fontId="8" fillId="0" borderId="10" xfId="0" applyNumberFormat="1" applyFont="1" applyBorder="1" applyAlignment="1" applyProtection="1">
      <alignment horizontal="left" vertical="top"/>
    </xf>
    <xf numFmtId="3" fontId="12" fillId="0" borderId="0" xfId="0" applyNumberFormat="1" applyFont="1" applyAlignment="1" applyProtection="1">
      <alignment horizontal="left" vertical="center" wrapText="1"/>
    </xf>
    <xf numFmtId="0" fontId="0" fillId="0" borderId="11" xfId="0" applyBorder="1" applyAlignment="1" applyProtection="1">
      <alignment vertical="top"/>
    </xf>
    <xf numFmtId="49" fontId="10" fillId="0" borderId="10" xfId="0" applyNumberFormat="1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vertical="top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/>
    <xf numFmtId="0" fontId="4" fillId="0" borderId="0" xfId="0" applyFont="1" applyProtection="1"/>
    <xf numFmtId="3" fontId="13" fillId="0" borderId="0" xfId="0" applyNumberFormat="1" applyFont="1" applyAlignment="1" applyProtection="1">
      <alignment vertical="center" wrapText="1"/>
    </xf>
    <xf numFmtId="3" fontId="13" fillId="0" borderId="0" xfId="0" applyNumberFormat="1" applyFont="1" applyAlignment="1" applyProtection="1">
      <alignment horizontal="justify" vertical="center" wrapText="1"/>
    </xf>
    <xf numFmtId="3" fontId="12" fillId="0" borderId="0" xfId="0" applyNumberFormat="1" applyFont="1" applyAlignment="1" applyProtection="1">
      <alignment horizontal="left" vertical="top" wrapText="1"/>
    </xf>
    <xf numFmtId="3" fontId="12" fillId="0" borderId="12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3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4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1" fillId="25" borderId="0" xfId="0" applyFont="1" applyFill="1" applyAlignment="1" applyProtection="1">
      <alignment vertical="top"/>
    </xf>
    <xf numFmtId="0" fontId="0" fillId="25" borderId="0" xfId="0" applyFill="1" applyProtection="1"/>
    <xf numFmtId="0" fontId="11" fillId="24" borderId="0" xfId="0" applyFont="1" applyFill="1" applyAlignment="1" applyProtection="1">
      <alignment vertical="center"/>
    </xf>
    <xf numFmtId="0" fontId="4" fillId="24" borderId="0" xfId="0" applyFont="1" applyFill="1" applyProtection="1"/>
    <xf numFmtId="0" fontId="0" fillId="0" borderId="0" xfId="0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</xf>
    <xf numFmtId="0" fontId="60" fillId="0" borderId="0" xfId="0" applyFont="1" applyBorder="1" applyAlignment="1">
      <alignment vertical="center" wrapText="1"/>
    </xf>
    <xf numFmtId="0" fontId="0" fillId="0" borderId="0" xfId="0" applyBorder="1"/>
    <xf numFmtId="0" fontId="61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6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/>
    <xf numFmtId="0" fontId="60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2" fillId="26" borderId="16" xfId="0" applyFont="1" applyFill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/>
    <xf numFmtId="0" fontId="60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0" fillId="0" borderId="16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4" fillId="25" borderId="15" xfId="0" applyFont="1" applyFill="1" applyBorder="1" applyAlignment="1" applyProtection="1">
      <alignment horizontal="left" vertical="center"/>
    </xf>
    <xf numFmtId="0" fontId="0" fillId="0" borderId="15" xfId="0" applyBorder="1" applyAlignment="1"/>
    <xf numFmtId="0" fontId="63" fillId="0" borderId="15" xfId="0" applyFont="1" applyBorder="1" applyAlignment="1">
      <alignment vertical="center" wrapText="1"/>
    </xf>
    <xf numFmtId="0" fontId="64" fillId="0" borderId="15" xfId="0" applyFont="1" applyBorder="1" applyAlignment="1">
      <alignment wrapText="1"/>
    </xf>
    <xf numFmtId="0" fontId="64" fillId="0" borderId="15" xfId="0" applyFont="1" applyBorder="1" applyAlignment="1"/>
    <xf numFmtId="0" fontId="4" fillId="25" borderId="16" xfId="0" applyFont="1" applyFill="1" applyBorder="1" applyAlignment="1" applyProtection="1">
      <alignment horizontal="left" vertical="center"/>
    </xf>
    <xf numFmtId="0" fontId="0" fillId="0" borderId="16" xfId="0" applyBorder="1" applyAlignment="1"/>
    <xf numFmtId="0" fontId="64" fillId="0" borderId="16" xfId="0" applyFont="1" applyBorder="1" applyAlignment="1">
      <alignment wrapText="1"/>
    </xf>
    <xf numFmtId="0" fontId="64" fillId="0" borderId="16" xfId="0" applyFont="1" applyBorder="1" applyAlignment="1"/>
    <xf numFmtId="0" fontId="4" fillId="25" borderId="16" xfId="0" applyFont="1" applyFill="1" applyBorder="1" applyAlignment="1" applyProtection="1"/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Protection="1">
      <protection locked="0"/>
    </xf>
    <xf numFmtId="0" fontId="64" fillId="0" borderId="16" xfId="0" applyFont="1" applyBorder="1" applyProtection="1">
      <protection locked="0"/>
    </xf>
    <xf numFmtId="0" fontId="65" fillId="0" borderId="16" xfId="0" applyFont="1" applyBorder="1" applyAlignment="1">
      <alignment vertical="center" wrapText="1"/>
    </xf>
    <xf numFmtId="0" fontId="0" fillId="0" borderId="17" xfId="0" applyBorder="1" applyProtection="1">
      <protection locked="0"/>
    </xf>
    <xf numFmtId="0" fontId="64" fillId="0" borderId="17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49" fontId="61" fillId="0" borderId="0" xfId="0" applyNumberFormat="1" applyFont="1" applyBorder="1" applyAlignment="1" applyProtection="1">
      <alignment horizontal="center" vertical="center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13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45" fillId="0" borderId="0" xfId="0" applyNumberFormat="1" applyFont="1" applyBorder="1" applyAlignment="1" applyProtection="1">
      <alignment horizontal="center" vertical="center" wrapText="1"/>
      <protection hidden="1"/>
    </xf>
    <xf numFmtId="3" fontId="45" fillId="0" borderId="0" xfId="0" applyNumberFormat="1" applyFont="1" applyBorder="1" applyAlignment="1" applyProtection="1">
      <alignment horizontal="left" vertical="center"/>
      <protection hidden="1"/>
    </xf>
    <xf numFmtId="0" fontId="45" fillId="0" borderId="0" xfId="0" applyNumberFormat="1" applyFont="1" applyAlignment="1" applyProtection="1">
      <alignment horizontal="center" vertical="center" wrapText="1"/>
      <protection hidden="1"/>
    </xf>
    <xf numFmtId="3" fontId="46" fillId="0" borderId="0" xfId="0" applyNumberFormat="1" applyFont="1" applyAlignment="1" applyProtection="1">
      <alignment horizontal="left" vertical="center" wrapText="1"/>
      <protection hidden="1"/>
    </xf>
    <xf numFmtId="3" fontId="46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locked="0"/>
    </xf>
    <xf numFmtId="3" fontId="46" fillId="0" borderId="0" xfId="0" applyNumberFormat="1" applyFont="1" applyBorder="1" applyAlignment="1" applyProtection="1">
      <alignment horizontal="left" vertical="center" wrapText="1"/>
      <protection hidden="1"/>
    </xf>
    <xf numFmtId="3" fontId="46" fillId="0" borderId="0" xfId="0" applyNumberFormat="1" applyFont="1" applyAlignment="1" applyProtection="1">
      <alignment vertical="center" wrapText="1"/>
      <protection hidden="1"/>
    </xf>
    <xf numFmtId="3" fontId="46" fillId="0" borderId="0" xfId="0" applyNumberFormat="1" applyFont="1" applyBorder="1" applyAlignment="1" applyProtection="1">
      <alignment vertical="center" wrapText="1"/>
      <protection hidden="1"/>
    </xf>
    <xf numFmtId="3" fontId="46" fillId="0" borderId="0" xfId="0" applyNumberFormat="1" applyFont="1" applyBorder="1" applyAlignment="1" applyProtection="1">
      <alignment horizontal="justify" vertical="center" wrapText="1"/>
      <protection hidden="1"/>
    </xf>
    <xf numFmtId="3" fontId="45" fillId="0" borderId="0" xfId="0" applyNumberFormat="1" applyFont="1" applyBorder="1" applyAlignment="1" applyProtection="1">
      <alignment horizontal="left" vertical="center" wrapText="1"/>
      <protection hidden="1"/>
    </xf>
    <xf numFmtId="3" fontId="45" fillId="0" borderId="12" xfId="0" applyNumberFormat="1" applyFont="1" applyBorder="1" applyAlignment="1" applyProtection="1">
      <alignment vertical="center" wrapText="1"/>
      <protection hidden="1"/>
    </xf>
    <xf numFmtId="3" fontId="45" fillId="0" borderId="0" xfId="0" applyNumberFormat="1" applyFont="1" applyBorder="1" applyAlignment="1" applyProtection="1">
      <alignment vertical="center" wrapText="1"/>
      <protection hidden="1"/>
    </xf>
    <xf numFmtId="3" fontId="61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3" fontId="61" fillId="0" borderId="13" xfId="0" applyNumberFormat="1" applyFont="1" applyBorder="1" applyAlignment="1" applyProtection="1">
      <alignment horizontal="right" vertical="center" wrapText="1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3" fontId="66" fillId="0" borderId="10" xfId="0" applyNumberFormat="1" applyFont="1" applyBorder="1" applyAlignment="1" applyProtection="1">
      <alignment horizontal="right" vertical="center" wrapText="1"/>
      <protection locked="0"/>
    </xf>
    <xf numFmtId="49" fontId="66" fillId="0" borderId="13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11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38" applyFont="1" applyAlignment="1" applyProtection="1">
      <alignment vertical="center" wrapText="1"/>
      <protection locked="0"/>
    </xf>
    <xf numFmtId="0" fontId="68" fillId="0" borderId="0" xfId="0" applyFont="1" applyAlignment="1" applyProtection="1">
      <alignment horizontal="center" vertical="center"/>
    </xf>
    <xf numFmtId="0" fontId="76" fillId="0" borderId="0" xfId="47"/>
    <xf numFmtId="0" fontId="68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8" fillId="0" borderId="15" xfId="0" applyFont="1" applyBorder="1"/>
    <xf numFmtId="0" fontId="68" fillId="0" borderId="16" xfId="0" applyFont="1" applyBorder="1"/>
    <xf numFmtId="0" fontId="68" fillId="0" borderId="16" xfId="0" applyFont="1" applyBorder="1" applyAlignment="1">
      <alignment vertical="center"/>
    </xf>
    <xf numFmtId="0" fontId="68" fillId="0" borderId="17" xfId="0" applyFont="1" applyBorder="1"/>
    <xf numFmtId="0" fontId="68" fillId="0" borderId="15" xfId="0" applyFont="1" applyBorder="1" applyAlignment="1">
      <alignment vertical="center" wrapText="1"/>
    </xf>
    <xf numFmtId="0" fontId="70" fillId="26" borderId="16" xfId="0" applyFont="1" applyFill="1" applyBorder="1" applyAlignment="1">
      <alignment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6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60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vertical="center" wrapText="1"/>
    </xf>
    <xf numFmtId="0" fontId="69" fillId="0" borderId="20" xfId="0" applyFont="1" applyBorder="1" applyAlignment="1">
      <alignment horizontal="justify" vertical="center" wrapText="1"/>
    </xf>
    <xf numFmtId="0" fontId="71" fillId="0" borderId="20" xfId="0" applyFont="1" applyBorder="1" applyAlignment="1">
      <alignment horizontal="justify" vertical="center" wrapText="1"/>
    </xf>
    <xf numFmtId="0" fontId="69" fillId="0" borderId="0" xfId="0" applyFont="1" applyAlignment="1">
      <alignment wrapText="1"/>
    </xf>
    <xf numFmtId="0" fontId="71" fillId="26" borderId="25" xfId="0" applyFont="1" applyFill="1" applyBorder="1" applyAlignment="1">
      <alignment horizontal="justify" vertical="center" wrapText="1"/>
    </xf>
    <xf numFmtId="0" fontId="71" fillId="26" borderId="26" xfId="0" applyFont="1" applyFill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71" fillId="26" borderId="28" xfId="0" applyFont="1" applyFill="1" applyBorder="1" applyAlignment="1">
      <alignment vertical="center" wrapText="1"/>
    </xf>
    <xf numFmtId="0" fontId="71" fillId="26" borderId="29" xfId="0" applyFont="1" applyFill="1" applyBorder="1" applyAlignment="1">
      <alignment vertical="center" wrapText="1"/>
    </xf>
    <xf numFmtId="0" fontId="69" fillId="0" borderId="26" xfId="0" applyFont="1" applyBorder="1" applyAlignment="1">
      <alignment horizontal="justify" vertical="center" wrapText="1"/>
    </xf>
    <xf numFmtId="0" fontId="69" fillId="0" borderId="26" xfId="0" applyFont="1" applyBorder="1" applyAlignment="1">
      <alignment vertical="center" wrapText="1"/>
    </xf>
    <xf numFmtId="0" fontId="69" fillId="0" borderId="30" xfId="0" applyFont="1" applyBorder="1" applyAlignment="1">
      <alignment vertical="center" wrapText="1"/>
    </xf>
    <xf numFmtId="0" fontId="69" fillId="0" borderId="31" xfId="0" applyFont="1" applyBorder="1" applyAlignment="1">
      <alignment vertical="center" wrapText="1"/>
    </xf>
    <xf numFmtId="0" fontId="71" fillId="26" borderId="26" xfId="0" applyFont="1" applyFill="1" applyBorder="1" applyAlignment="1">
      <alignment horizontal="justify" vertical="center" wrapText="1"/>
    </xf>
    <xf numFmtId="0" fontId="71" fillId="0" borderId="30" xfId="0" applyFont="1" applyBorder="1" applyAlignment="1">
      <alignment vertical="center" wrapText="1"/>
    </xf>
    <xf numFmtId="0" fontId="60" fillId="27" borderId="16" xfId="0" applyFont="1" applyFill="1" applyBorder="1" applyAlignment="1">
      <alignment vertical="center" wrapText="1"/>
    </xf>
    <xf numFmtId="0" fontId="69" fillId="0" borderId="31" xfId="0" applyFont="1" applyFill="1" applyBorder="1" applyAlignment="1" applyProtection="1">
      <alignment horizontal="justify" vertical="center" wrapText="1"/>
    </xf>
    <xf numFmtId="0" fontId="69" fillId="0" borderId="30" xfId="0" applyFont="1" applyFill="1" applyBorder="1" applyAlignment="1">
      <alignment vertical="center" wrapText="1"/>
    </xf>
    <xf numFmtId="0" fontId="0" fillId="0" borderId="0" xfId="0" applyFill="1" applyProtection="1"/>
    <xf numFmtId="0" fontId="69" fillId="0" borderId="32" xfId="0" applyFont="1" applyFill="1" applyBorder="1" applyAlignment="1">
      <alignment vertical="center" wrapText="1"/>
    </xf>
    <xf numFmtId="0" fontId="69" fillId="0" borderId="20" xfId="0" applyFont="1" applyFill="1" applyBorder="1" applyAlignment="1">
      <alignment vertical="center" wrapText="1"/>
    </xf>
    <xf numFmtId="0" fontId="0" fillId="0" borderId="16" xfId="0" applyFill="1" applyBorder="1" applyProtection="1"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0" xfId="0" applyNumberFormat="1" applyFont="1" applyBorder="1" applyAlignment="1" applyProtection="1">
      <alignment horizontal="right" vertical="center" wrapText="1"/>
      <protection locked="0"/>
    </xf>
    <xf numFmtId="0" fontId="11" fillId="24" borderId="13" xfId="0" applyFont="1" applyFill="1" applyBorder="1" applyAlignment="1" applyProtection="1">
      <alignment vertical="center" wrapText="1"/>
    </xf>
    <xf numFmtId="0" fontId="16" fillId="24" borderId="10" xfId="0" applyFont="1" applyFill="1" applyBorder="1" applyAlignment="1" applyProtection="1">
      <alignment horizontal="center" vertical="center" wrapText="1"/>
      <protection locked="0"/>
    </xf>
    <xf numFmtId="3" fontId="73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4" fillId="0" borderId="0" xfId="0" applyNumberFormat="1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vertical="center"/>
      <protection hidden="1"/>
    </xf>
    <xf numFmtId="49" fontId="47" fillId="0" borderId="0" xfId="0" applyNumberFormat="1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49" fontId="44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7" fillId="0" borderId="0" xfId="38" applyAlignment="1" applyProtection="1">
      <alignment vertical="center" wrapText="1"/>
      <protection locked="0"/>
    </xf>
    <xf numFmtId="49" fontId="61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0" fillId="0" borderId="33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49" fontId="75" fillId="0" borderId="10" xfId="0" applyNumberFormat="1" applyFont="1" applyBorder="1" applyAlignment="1" applyProtection="1">
      <alignment horizontal="center" vertical="center" wrapText="1"/>
      <protection locked="0"/>
    </xf>
    <xf numFmtId="49" fontId="7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49" fontId="61" fillId="0" borderId="0" xfId="0" applyNumberFormat="1" applyFont="1" applyBorder="1" applyAlignment="1" applyProtection="1">
      <alignment vertical="center"/>
      <protection locked="0"/>
    </xf>
    <xf numFmtId="49" fontId="7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 applyProtection="1">
      <alignment vertical="center"/>
    </xf>
    <xf numFmtId="0" fontId="4" fillId="25" borderId="10" xfId="0" applyFont="1" applyFill="1" applyBorder="1" applyAlignment="1" applyProtection="1">
      <alignment vertical="center" wrapText="1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vertical="center" wrapText="1"/>
      <protection locked="0" hidden="1"/>
    </xf>
    <xf numFmtId="0" fontId="54" fillId="0" borderId="13" xfId="0" applyFont="1" applyBorder="1" applyAlignment="1" applyProtection="1">
      <alignment vertical="center" wrapText="1"/>
      <protection locked="0" hidden="1"/>
    </xf>
    <xf numFmtId="0" fontId="43" fillId="0" borderId="13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61" fillId="0" borderId="0" xfId="0" applyFont="1" applyBorder="1" applyAlignment="1" applyProtection="1">
      <alignment vertical="center"/>
      <protection locked="0" hidden="1"/>
    </xf>
    <xf numFmtId="0" fontId="45" fillId="0" borderId="0" xfId="0" applyNumberFormat="1" applyFont="1" applyBorder="1" applyAlignment="1" applyProtection="1">
      <alignment horizontal="center" vertical="center" wrapText="1"/>
      <protection locked="0" hidden="1"/>
    </xf>
    <xf numFmtId="3" fontId="46" fillId="0" borderId="0" xfId="0" applyNumberFormat="1" applyFont="1" applyBorder="1" applyAlignment="1" applyProtection="1">
      <alignment horizontal="left" vertical="center" wrapText="1"/>
      <protection locked="0" hidden="1"/>
    </xf>
    <xf numFmtId="0" fontId="45" fillId="0" borderId="0" xfId="0" applyNumberFormat="1" applyFont="1" applyAlignment="1" applyProtection="1">
      <alignment horizontal="center" vertical="center" wrapText="1"/>
      <protection locked="0" hidden="1"/>
    </xf>
    <xf numFmtId="3" fontId="46" fillId="0" borderId="0" xfId="0" applyNumberFormat="1" applyFont="1" applyAlignment="1" applyProtection="1">
      <alignment vertical="center" wrapText="1"/>
      <protection locked="0" hidden="1"/>
    </xf>
    <xf numFmtId="3" fontId="46" fillId="0" borderId="0" xfId="0" applyNumberFormat="1" applyFont="1" applyAlignment="1" applyProtection="1">
      <alignment horizontal="justify" vertical="center" wrapText="1"/>
      <protection locked="0" hidden="1"/>
    </xf>
    <xf numFmtId="3" fontId="46" fillId="0" borderId="0" xfId="0" applyNumberFormat="1" applyFont="1" applyBorder="1" applyAlignment="1" applyProtection="1">
      <alignment vertical="center" wrapText="1"/>
      <protection locked="0" hidden="1"/>
    </xf>
    <xf numFmtId="3" fontId="46" fillId="0" borderId="0" xfId="0" applyNumberFormat="1" applyFont="1" applyBorder="1" applyAlignment="1" applyProtection="1">
      <alignment horizontal="justify" vertical="center" wrapText="1"/>
      <protection locked="0" hidden="1"/>
    </xf>
    <xf numFmtId="3" fontId="45" fillId="0" borderId="0" xfId="0" applyNumberFormat="1" applyFont="1" applyAlignment="1" applyProtection="1">
      <alignment horizontal="left" vertical="center" wrapText="1"/>
      <protection locked="0" hidden="1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11" fillId="24" borderId="13" xfId="0" applyFont="1" applyFill="1" applyBorder="1" applyAlignment="1" applyProtection="1">
      <alignment horizontal="left" vertical="center" wrapText="1"/>
      <protection hidden="1"/>
    </xf>
    <xf numFmtId="0" fontId="61" fillId="0" borderId="3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8" borderId="0" xfId="0" applyFill="1"/>
    <xf numFmtId="0" fontId="0" fillId="28" borderId="0" xfId="0" applyFill="1" applyAlignment="1">
      <alignment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6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left" vertical="center" wrapText="1"/>
    </xf>
    <xf numFmtId="0" fontId="0" fillId="28" borderId="0" xfId="0" applyFill="1" applyAlignment="1"/>
    <xf numFmtId="0" fontId="0" fillId="0" borderId="0" xfId="0" applyAlignment="1" applyProtection="1">
      <alignment horizontal="left" vertical="center" wrapText="1"/>
      <protection locked="0"/>
    </xf>
    <xf numFmtId="0" fontId="0" fillId="31" borderId="0" xfId="0" applyFill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61" fillId="0" borderId="0" xfId="0" applyNumberFormat="1" applyFont="1" applyAlignment="1" applyProtection="1">
      <alignment horizontal="right" vertical="center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3" fontId="73" fillId="0" borderId="10" xfId="0" applyNumberFormat="1" applyFont="1" applyBorder="1" applyAlignment="1" applyProtection="1">
      <alignment horizontal="right" vertical="center" wrapText="1"/>
      <protection hidden="1"/>
    </xf>
    <xf numFmtId="0" fontId="0" fillId="29" borderId="0" xfId="0" applyFill="1" applyProtection="1"/>
    <xf numFmtId="0" fontId="0" fillId="0" borderId="0" xfId="0" applyFill="1" applyAlignment="1" applyProtection="1"/>
    <xf numFmtId="3" fontId="0" fillId="0" borderId="0" xfId="0" applyNumberFormat="1" applyFill="1" applyProtection="1"/>
    <xf numFmtId="0" fontId="0" fillId="28" borderId="0" xfId="0" applyFill="1" applyAlignment="1" applyProtection="1">
      <alignment wrapText="1"/>
    </xf>
    <xf numFmtId="0" fontId="0" fillId="30" borderId="0" xfId="0" applyFill="1" applyAlignment="1" applyProtection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11" fillId="24" borderId="36" xfId="0" applyFont="1" applyFill="1" applyBorder="1" applyAlignment="1" applyProtection="1">
      <alignment horizontal="left" vertical="center" wrapText="1"/>
      <protection hidden="1"/>
    </xf>
    <xf numFmtId="3" fontId="52" fillId="0" borderId="10" xfId="0" applyNumberFormat="1" applyFont="1" applyBorder="1" applyAlignment="1" applyProtection="1">
      <alignment horizontal="righ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24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Protection="1"/>
    <xf numFmtId="0" fontId="3" fillId="0" borderId="0" xfId="60" applyFont="1" applyFill="1" applyBorder="1" applyAlignment="1" applyProtection="1">
      <alignment vertical="center"/>
    </xf>
    <xf numFmtId="0" fontId="2" fillId="0" borderId="0" xfId="60" applyBorder="1" applyAlignment="1" applyProtection="1">
      <alignment vertical="top" wrapText="1"/>
    </xf>
    <xf numFmtId="0" fontId="2" fillId="0" borderId="0" xfId="60" applyFill="1" applyBorder="1" applyAlignment="1" applyProtection="1">
      <alignment vertical="top" wrapText="1"/>
    </xf>
    <xf numFmtId="0" fontId="3" fillId="0" borderId="0" xfId="60" applyFont="1" applyFill="1" applyBorder="1" applyAlignment="1" applyProtection="1">
      <alignment vertical="top" wrapText="1"/>
    </xf>
    <xf numFmtId="0" fontId="3" fillId="0" borderId="0" xfId="60" applyFont="1" applyFill="1" applyBorder="1" applyAlignment="1" applyProtection="1">
      <alignment vertical="top"/>
    </xf>
    <xf numFmtId="0" fontId="2" fillId="0" borderId="0" xfId="60" applyFill="1" applyBorder="1" applyProtection="1"/>
    <xf numFmtId="0" fontId="22" fillId="0" borderId="0" xfId="60" applyFont="1" applyFill="1" applyBorder="1" applyAlignment="1" applyProtection="1">
      <alignment vertical="center"/>
    </xf>
    <xf numFmtId="0" fontId="2" fillId="0" borderId="0" xfId="60" applyFill="1" applyBorder="1" applyAlignment="1" applyProtection="1"/>
    <xf numFmtId="0" fontId="1" fillId="0" borderId="0" xfId="60" applyFont="1" applyFill="1" applyBorder="1" applyAlignment="1" applyProtection="1">
      <alignment vertical="top"/>
    </xf>
    <xf numFmtId="0" fontId="3" fillId="0" borderId="0" xfId="60" applyFont="1" applyFill="1" applyBorder="1" applyAlignment="1" applyProtection="1">
      <alignment horizontal="center" vertical="center"/>
    </xf>
    <xf numFmtId="0" fontId="2" fillId="0" borderId="0" xfId="60" applyFill="1" applyBorder="1" applyAlignment="1" applyProtection="1">
      <alignment vertical="center" wrapText="1"/>
    </xf>
    <xf numFmtId="0" fontId="1" fillId="0" borderId="34" xfId="60" applyFont="1" applyFill="1" applyBorder="1" applyAlignment="1" applyProtection="1">
      <alignment vertical="top"/>
    </xf>
    <xf numFmtId="0" fontId="1" fillId="0" borderId="35" xfId="60" applyFont="1" applyFill="1" applyBorder="1" applyAlignment="1" applyProtection="1">
      <alignment vertical="top"/>
    </xf>
    <xf numFmtId="0" fontId="2" fillId="0" borderId="34" xfId="60" applyFill="1" applyBorder="1" applyAlignment="1" applyProtection="1"/>
    <xf numFmtId="0" fontId="2" fillId="0" borderId="35" xfId="60" applyFill="1" applyBorder="1" applyAlignment="1" applyProtection="1"/>
    <xf numFmtId="0" fontId="2" fillId="0" borderId="14" xfId="60" applyFill="1" applyBorder="1" applyAlignment="1" applyProtection="1">
      <alignment vertical="top" wrapText="1"/>
    </xf>
    <xf numFmtId="0" fontId="61" fillId="0" borderId="14" xfId="0" applyFont="1" applyBorder="1" applyAlignment="1" applyProtection="1">
      <alignment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4" fillId="0" borderId="13" xfId="0" applyFont="1" applyBorder="1" applyAlignment="1" applyProtection="1">
      <alignment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4" fillId="0" borderId="10" xfId="52" applyNumberFormat="1" applyFont="1" applyBorder="1" applyAlignment="1" applyProtection="1">
      <alignment horizontal="center" vertical="center" wrapText="1"/>
      <protection locked="0"/>
    </xf>
    <xf numFmtId="0" fontId="16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61" fillId="0" borderId="13" xfId="0" applyNumberFormat="1" applyFont="1" applyBorder="1" applyAlignment="1" applyProtection="1">
      <alignment horizontal="right" vertical="center" wrapText="1"/>
    </xf>
    <xf numFmtId="3" fontId="61" fillId="0" borderId="33" xfId="0" applyNumberFormat="1" applyFont="1" applyBorder="1" applyAlignment="1" applyProtection="1">
      <alignment horizontal="right" vertical="center" wrapText="1"/>
    </xf>
    <xf numFmtId="3" fontId="11" fillId="24" borderId="13" xfId="0" applyNumberFormat="1" applyFont="1" applyFill="1" applyBorder="1" applyAlignment="1" applyProtection="1">
      <alignment horizontal="right" vertical="center" wrapText="1"/>
    </xf>
    <xf numFmtId="3" fontId="11" fillId="24" borderId="33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33" xfId="0" applyFont="1" applyFill="1" applyBorder="1" applyAlignment="1" applyProtection="1">
      <alignment horizontal="left" vertical="center" wrapText="1"/>
      <protection hidden="1"/>
    </xf>
    <xf numFmtId="3" fontId="52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52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61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61" fillId="0" borderId="37" xfId="0" applyFont="1" applyBorder="1" applyAlignment="1" applyProtection="1">
      <alignment horizontal="center" vertical="center" wrapText="1"/>
      <protection locked="0"/>
    </xf>
    <xf numFmtId="0" fontId="61" fillId="0" borderId="34" xfId="0" applyFont="1" applyBorder="1" applyAlignment="1" applyProtection="1">
      <alignment horizontal="center" vertical="center" wrapText="1"/>
      <protection locked="0"/>
    </xf>
    <xf numFmtId="0" fontId="61" fillId="0" borderId="35" xfId="0" applyFont="1" applyBorder="1" applyAlignment="1" applyProtection="1">
      <alignment horizontal="center" vertical="center" wrapText="1"/>
      <protection locked="0"/>
    </xf>
    <xf numFmtId="0" fontId="61" fillId="0" borderId="36" xfId="0" applyFont="1" applyBorder="1" applyAlignment="1" applyProtection="1">
      <alignment horizontal="center" vertical="center" wrapText="1"/>
      <protection locked="0"/>
    </xf>
    <xf numFmtId="0" fontId="61" fillId="0" borderId="38" xfId="0" applyFont="1" applyBorder="1" applyAlignment="1" applyProtection="1">
      <alignment horizontal="center" vertical="center" wrapText="1"/>
      <protection locked="0"/>
    </xf>
    <xf numFmtId="0" fontId="16" fillId="24" borderId="19" xfId="0" applyFont="1" applyFill="1" applyBorder="1" applyAlignment="1" applyProtection="1">
      <alignment horizontal="center" vertical="center" wrapText="1"/>
      <protection locked="0"/>
    </xf>
    <xf numFmtId="0" fontId="16" fillId="24" borderId="37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6" fillId="24" borderId="13" xfId="0" applyFont="1" applyFill="1" applyBorder="1" applyAlignment="1" applyProtection="1">
      <alignment horizontal="center" vertical="center" wrapText="1"/>
      <protection locked="0"/>
    </xf>
    <xf numFmtId="0" fontId="16" fillId="24" borderId="33" xfId="0" applyFont="1" applyFill="1" applyBorder="1" applyAlignment="1" applyProtection="1">
      <alignment horizontal="center" vertical="center" wrapText="1"/>
      <protection locked="0"/>
    </xf>
    <xf numFmtId="0" fontId="16" fillId="24" borderId="10" xfId="0" applyFont="1" applyFill="1" applyBorder="1" applyAlignment="1" applyProtection="1">
      <alignment horizontal="center" vertical="center" wrapText="1"/>
      <protection locked="0"/>
    </xf>
    <xf numFmtId="0" fontId="77" fillId="0" borderId="0" xfId="38" applyAlignment="1" applyProtection="1">
      <alignment horizontal="left" vertical="center" wrapText="1"/>
      <protection locked="0"/>
    </xf>
    <xf numFmtId="0" fontId="16" fillId="24" borderId="18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6" fillId="24" borderId="36" xfId="0" applyFont="1" applyFill="1" applyBorder="1" applyAlignment="1" applyProtection="1">
      <alignment horizontal="center" vertical="center" wrapText="1"/>
      <protection locked="0"/>
    </xf>
    <xf numFmtId="0" fontId="16" fillId="24" borderId="38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vertical="center" wrapText="1"/>
      <protection hidden="1"/>
    </xf>
    <xf numFmtId="0" fontId="42" fillId="0" borderId="14" xfId="0" applyFont="1" applyBorder="1" applyAlignment="1" applyProtection="1">
      <alignment vertical="center" wrapText="1"/>
      <protection hidden="1"/>
    </xf>
    <xf numFmtId="0" fontId="42" fillId="0" borderId="33" xfId="0" applyFont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0" fontId="61" fillId="0" borderId="10" xfId="0" applyFont="1" applyBorder="1" applyAlignment="1" applyProtection="1">
      <alignment horizontal="left" vertical="center"/>
      <protection locked="0"/>
    </xf>
    <xf numFmtId="0" fontId="43" fillId="0" borderId="13" xfId="0" applyFont="1" applyFill="1" applyBorder="1" applyAlignment="1" applyProtection="1">
      <alignment horizontal="left" vertical="center" wrapText="1"/>
      <protection hidden="1"/>
    </xf>
    <xf numFmtId="0" fontId="43" fillId="0" borderId="33" xfId="0" applyFont="1" applyFill="1" applyBorder="1" applyAlignment="1" applyProtection="1">
      <alignment horizontal="left" vertical="center" wrapText="1"/>
      <protection hidden="1"/>
    </xf>
    <xf numFmtId="0" fontId="16" fillId="24" borderId="40" xfId="0" applyFont="1" applyFill="1" applyBorder="1" applyAlignment="1" applyProtection="1">
      <alignment horizontal="center" vertical="center" wrapText="1"/>
      <protection locked="0"/>
    </xf>
    <xf numFmtId="0" fontId="16" fillId="24" borderId="3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24" borderId="13" xfId="0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3" fontId="4" fillId="0" borderId="13" xfId="0" applyNumberFormat="1" applyFont="1" applyBorder="1" applyAlignment="1" applyProtection="1">
      <alignment horizontal="right" vertical="center" wrapText="1"/>
    </xf>
    <xf numFmtId="3" fontId="4" fillId="0" borderId="33" xfId="0" applyNumberFormat="1" applyFont="1" applyBorder="1" applyAlignment="1" applyProtection="1">
      <alignment horizontal="right" vertical="center" wrapText="1"/>
    </xf>
    <xf numFmtId="0" fontId="61" fillId="0" borderId="14" xfId="0" applyFont="1" applyBorder="1" applyAlignment="1" applyProtection="1">
      <alignment horizontal="left" vertical="center" wrapText="1"/>
      <protection locked="0"/>
    </xf>
    <xf numFmtId="0" fontId="61" fillId="0" borderId="33" xfId="0" applyFont="1" applyBorder="1" applyAlignment="1" applyProtection="1">
      <alignment horizontal="lef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1" fillId="24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24" borderId="33" xfId="0" applyNumberFormat="1" applyFont="1" applyFill="1" applyBorder="1" applyAlignment="1" applyProtection="1">
      <alignment horizontal="right" vertical="center" wrapText="1"/>
      <protection locked="0"/>
    </xf>
    <xf numFmtId="0" fontId="16" fillId="24" borderId="14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19" xfId="0" applyFont="1" applyFill="1" applyBorder="1" applyAlignment="1" applyProtection="1">
      <alignment horizontal="center" vertical="center" wrapText="1"/>
      <protection locked="0"/>
    </xf>
    <xf numFmtId="0" fontId="61" fillId="0" borderId="34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36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0" fontId="43" fillId="0" borderId="33" xfId="0" applyFont="1" applyFill="1" applyBorder="1" applyAlignment="1" applyProtection="1">
      <alignment horizontal="left" vertical="center" wrapText="1"/>
      <protection locked="0"/>
    </xf>
    <xf numFmtId="0" fontId="17" fillId="24" borderId="18" xfId="0" applyFont="1" applyFill="1" applyBorder="1" applyAlignment="1" applyProtection="1">
      <alignment horizontal="center" vertical="center" wrapText="1"/>
      <protection locked="0"/>
    </xf>
    <xf numFmtId="0" fontId="17" fillId="24" borderId="36" xfId="0" applyFont="1" applyFill="1" applyBorder="1" applyAlignment="1" applyProtection="1">
      <alignment horizontal="center" vertical="center" wrapText="1"/>
      <protection locked="0"/>
    </xf>
    <xf numFmtId="0" fontId="17" fillId="24" borderId="40" xfId="0" applyFont="1" applyFill="1" applyBorder="1" applyAlignment="1" applyProtection="1">
      <alignment horizontal="center" vertical="center" wrapText="1"/>
      <protection locked="0"/>
    </xf>
    <xf numFmtId="0" fontId="17" fillId="24" borderId="3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79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11" fillId="24" borderId="39" xfId="0" applyFont="1" applyFill="1" applyBorder="1" applyAlignment="1" applyProtection="1">
      <alignment horizontal="center" vertical="center" wrapText="1"/>
      <protection locked="0"/>
    </xf>
    <xf numFmtId="3" fontId="52" fillId="0" borderId="13" xfId="0" applyNumberFormat="1" applyFont="1" applyBorder="1" applyAlignment="1" applyProtection="1">
      <alignment horizontal="right" vertical="center" wrapText="1"/>
    </xf>
    <xf numFmtId="3" fontId="52" fillId="0" borderId="33" xfId="0" applyNumberFormat="1" applyFont="1" applyBorder="1" applyAlignment="1" applyProtection="1">
      <alignment horizontal="right" vertical="center" wrapText="1"/>
    </xf>
    <xf numFmtId="3" fontId="11" fillId="0" borderId="13" xfId="0" applyNumberFormat="1" applyFont="1" applyBorder="1" applyAlignment="1" applyProtection="1">
      <alignment horizontal="right" vertical="center" wrapText="1"/>
    </xf>
    <xf numFmtId="3" fontId="11" fillId="0" borderId="33" xfId="0" applyNumberFormat="1" applyFont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79" fillId="0" borderId="13" xfId="0" applyFont="1" applyBorder="1" applyAlignment="1" applyProtection="1">
      <alignment vertical="center" wrapText="1"/>
      <protection locked="0"/>
    </xf>
    <xf numFmtId="0" fontId="79" fillId="0" borderId="14" xfId="0" applyFont="1" applyBorder="1" applyAlignment="1" applyProtection="1">
      <alignment vertical="center" wrapText="1"/>
      <protection locked="0"/>
    </xf>
    <xf numFmtId="0" fontId="79" fillId="0" borderId="33" xfId="0" applyFont="1" applyBorder="1" applyAlignment="1" applyProtection="1">
      <alignment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11" fillId="24" borderId="13" xfId="0" applyFont="1" applyFill="1" applyBorder="1" applyAlignment="1" applyProtection="1">
      <alignment horizontal="center" vertical="center"/>
      <protection locked="0"/>
    </xf>
    <xf numFmtId="0" fontId="11" fillId="24" borderId="3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24" borderId="33" xfId="0" applyFont="1" applyFill="1" applyBorder="1" applyAlignment="1" applyProtection="1">
      <alignment horizontal="center" vertical="center" wrapText="1"/>
      <protection locked="0"/>
    </xf>
    <xf numFmtId="0" fontId="22" fillId="24" borderId="13" xfId="60" applyFont="1" applyFill="1" applyBorder="1" applyAlignment="1" applyProtection="1">
      <alignment horizontal="left" vertical="center" wrapText="1"/>
    </xf>
    <xf numFmtId="0" fontId="22" fillId="24" borderId="14" xfId="60" applyFont="1" applyFill="1" applyBorder="1" applyAlignment="1" applyProtection="1">
      <alignment horizontal="left" vertical="center" wrapText="1"/>
    </xf>
    <xf numFmtId="0" fontId="22" fillId="24" borderId="33" xfId="60" applyFont="1" applyFill="1" applyBorder="1" applyAlignment="1" applyProtection="1">
      <alignment horizontal="left" vertical="center" wrapText="1"/>
    </xf>
    <xf numFmtId="0" fontId="1" fillId="0" borderId="13" xfId="60" applyFont="1" applyFill="1" applyBorder="1" applyAlignment="1" applyProtection="1">
      <alignment horizontal="left" vertical="top" wrapText="1"/>
    </xf>
    <xf numFmtId="0" fontId="1" fillId="0" borderId="14" xfId="60" applyFont="1" applyFill="1" applyBorder="1" applyAlignment="1" applyProtection="1">
      <alignment horizontal="left" vertical="top" wrapText="1"/>
    </xf>
    <xf numFmtId="0" fontId="1" fillId="0" borderId="33" xfId="60" applyFont="1" applyFill="1" applyBorder="1" applyAlignment="1" applyProtection="1">
      <alignment horizontal="left" vertical="top" wrapText="1"/>
    </xf>
    <xf numFmtId="0" fontId="3" fillId="24" borderId="40" xfId="60" applyFont="1" applyFill="1" applyBorder="1" applyAlignment="1" applyProtection="1">
      <alignment horizontal="center" vertical="center"/>
    </xf>
    <xf numFmtId="0" fontId="3" fillId="24" borderId="39" xfId="60" applyFont="1" applyFill="1" applyBorder="1" applyAlignment="1" applyProtection="1">
      <alignment horizontal="center" vertical="center"/>
    </xf>
    <xf numFmtId="0" fontId="2" fillId="0" borderId="36" xfId="60" applyBorder="1" applyAlignment="1" applyProtection="1">
      <alignment horizontal="left" vertical="center" wrapText="1"/>
    </xf>
    <xf numFmtId="0" fontId="2" fillId="0" borderId="11" xfId="60" applyBorder="1" applyAlignment="1" applyProtection="1">
      <alignment horizontal="left" vertical="center" wrapText="1"/>
    </xf>
    <xf numFmtId="0" fontId="2" fillId="0" borderId="38" xfId="60" applyBorder="1" applyAlignment="1" applyProtection="1">
      <alignment horizontal="left" vertical="center" wrapText="1"/>
    </xf>
    <xf numFmtId="0" fontId="3" fillId="24" borderId="10" xfId="60" applyFont="1" applyFill="1" applyBorder="1" applyAlignment="1" applyProtection="1">
      <alignment horizontal="center" vertical="center"/>
    </xf>
    <xf numFmtId="0" fontId="3" fillId="0" borderId="10" xfId="60" applyFont="1" applyBorder="1" applyAlignment="1" applyProtection="1">
      <alignment horizontal="left" vertical="top" wrapText="1"/>
    </xf>
    <xf numFmtId="0" fontId="1" fillId="0" borderId="18" xfId="60" applyFont="1" applyBorder="1" applyAlignment="1" applyProtection="1">
      <alignment horizontal="left" vertical="top" wrapText="1"/>
    </xf>
    <xf numFmtId="0" fontId="1" fillId="0" borderId="19" xfId="60" applyFont="1" applyBorder="1" applyAlignment="1" applyProtection="1">
      <alignment horizontal="left" vertical="top" wrapText="1"/>
    </xf>
    <xf numFmtId="0" fontId="1" fillId="0" borderId="37" xfId="60" applyFont="1" applyBorder="1" applyAlignment="1" applyProtection="1">
      <alignment horizontal="left" vertical="top" wrapText="1"/>
    </xf>
    <xf numFmtId="0" fontId="2" fillId="0" borderId="10" xfId="60" applyBorder="1" applyAlignment="1" applyProtection="1">
      <alignment horizontal="left" vertical="top" wrapText="1"/>
    </xf>
    <xf numFmtId="0" fontId="1" fillId="0" borderId="10" xfId="60" applyFont="1" applyBorder="1" applyAlignment="1" applyProtection="1">
      <alignment horizontal="left" vertical="top" wrapText="1"/>
    </xf>
    <xf numFmtId="0" fontId="3" fillId="24" borderId="41" xfId="60" applyFont="1" applyFill="1" applyBorder="1" applyAlignment="1" applyProtection="1">
      <alignment horizontal="center" vertical="center"/>
    </xf>
    <xf numFmtId="0" fontId="2" fillId="0" borderId="34" xfId="60" applyFill="1" applyBorder="1" applyAlignment="1" applyProtection="1">
      <alignment horizontal="left" vertical="top" wrapText="1"/>
    </xf>
    <xf numFmtId="0" fontId="2" fillId="0" borderId="0" xfId="60" applyFill="1" applyBorder="1" applyAlignment="1" applyProtection="1">
      <alignment horizontal="left" vertical="top" wrapText="1"/>
    </xf>
    <xf numFmtId="0" fontId="2" fillId="0" borderId="35" xfId="60" applyFill="1" applyBorder="1" applyAlignment="1" applyProtection="1">
      <alignment horizontal="left" vertical="top" wrapText="1"/>
    </xf>
    <xf numFmtId="0" fontId="1" fillId="0" borderId="34" xfId="60" applyFont="1" applyFill="1" applyBorder="1" applyAlignment="1" applyProtection="1">
      <alignment horizontal="left" vertical="top" wrapText="1"/>
    </xf>
    <xf numFmtId="0" fontId="1" fillId="0" borderId="0" xfId="60" applyFont="1" applyFill="1" applyBorder="1" applyAlignment="1" applyProtection="1">
      <alignment horizontal="left" vertical="top" wrapText="1"/>
    </xf>
    <xf numFmtId="0" fontId="1" fillId="0" borderId="35" xfId="60" applyFont="1" applyFill="1" applyBorder="1" applyAlignment="1" applyProtection="1">
      <alignment horizontal="left" vertical="top" wrapText="1"/>
    </xf>
    <xf numFmtId="0" fontId="1" fillId="0" borderId="13" xfId="60" applyFont="1" applyFill="1" applyBorder="1" applyAlignment="1" applyProtection="1">
      <alignment horizontal="left" vertical="top" wrapText="1" readingOrder="1"/>
    </xf>
    <xf numFmtId="0" fontId="1" fillId="0" borderId="14" xfId="60" applyFont="1" applyFill="1" applyBorder="1" applyAlignment="1" applyProtection="1">
      <alignment horizontal="left" vertical="top" wrapText="1" readingOrder="1"/>
    </xf>
    <xf numFmtId="0" fontId="1" fillId="0" borderId="33" xfId="60" applyFont="1" applyFill="1" applyBorder="1" applyAlignment="1" applyProtection="1">
      <alignment horizontal="left" vertical="top" wrapText="1" readingOrder="1"/>
    </xf>
    <xf numFmtId="0" fontId="0" fillId="0" borderId="10" xfId="0" applyBorder="1" applyAlignment="1" applyProtection="1">
      <alignment horizontal="left" vertical="center" wrapText="1"/>
    </xf>
    <xf numFmtId="0" fontId="1" fillId="0" borderId="34" xfId="60" applyFont="1" applyFill="1" applyBorder="1" applyAlignment="1" applyProtection="1">
      <alignment horizontal="left" vertical="center" wrapText="1"/>
    </xf>
    <xf numFmtId="0" fontId="1" fillId="0" borderId="0" xfId="60" applyFont="1" applyFill="1" applyBorder="1" applyAlignment="1" applyProtection="1">
      <alignment horizontal="left" vertical="center" wrapText="1"/>
    </xf>
    <xf numFmtId="0" fontId="1" fillId="0" borderId="35" xfId="60" applyFont="1" applyFill="1" applyBorder="1" applyAlignment="1" applyProtection="1">
      <alignment horizontal="left" vertical="center" wrapText="1"/>
    </xf>
    <xf numFmtId="0" fontId="2" fillId="0" borderId="13" xfId="60" applyFill="1" applyBorder="1" applyAlignment="1" applyProtection="1">
      <alignment horizontal="left" vertical="top" wrapText="1"/>
    </xf>
    <xf numFmtId="0" fontId="2" fillId="0" borderId="14" xfId="60" applyFill="1" applyBorder="1" applyAlignment="1" applyProtection="1">
      <alignment horizontal="left" vertical="top" wrapText="1"/>
    </xf>
    <xf numFmtId="0" fontId="2" fillId="0" borderId="33" xfId="60" applyFill="1" applyBorder="1" applyAlignment="1" applyProtection="1">
      <alignment horizontal="left" vertical="top" wrapText="1"/>
    </xf>
    <xf numFmtId="0" fontId="1" fillId="0" borderId="36" xfId="60" applyFont="1" applyFill="1" applyBorder="1" applyAlignment="1" applyProtection="1">
      <alignment horizontal="left" vertical="top" wrapText="1" readingOrder="1"/>
    </xf>
    <xf numFmtId="0" fontId="1" fillId="0" borderId="11" xfId="60" applyFont="1" applyFill="1" applyBorder="1" applyAlignment="1" applyProtection="1">
      <alignment horizontal="left" vertical="top" wrapText="1" readingOrder="1"/>
    </xf>
    <xf numFmtId="0" fontId="1" fillId="0" borderId="38" xfId="60" applyFont="1" applyFill="1" applyBorder="1" applyAlignment="1" applyProtection="1">
      <alignment horizontal="left" vertical="top" wrapText="1" readingOrder="1"/>
    </xf>
    <xf numFmtId="0" fontId="1" fillId="0" borderId="36" xfId="60" applyFont="1" applyFill="1" applyBorder="1" applyAlignment="1">
      <alignment horizontal="left" vertical="top" wrapText="1"/>
    </xf>
    <xf numFmtId="0" fontId="1" fillId="0" borderId="11" xfId="60" applyFont="1" applyFill="1" applyBorder="1" applyAlignment="1">
      <alignment horizontal="left" vertical="top" wrapText="1"/>
    </xf>
    <xf numFmtId="0" fontId="1" fillId="0" borderId="38" xfId="60" applyFont="1" applyFill="1" applyBorder="1" applyAlignment="1">
      <alignment horizontal="left" vertical="top" wrapText="1"/>
    </xf>
    <xf numFmtId="0" fontId="1" fillId="0" borderId="18" xfId="60" applyFont="1" applyFill="1" applyBorder="1" applyAlignment="1">
      <alignment horizontal="left" vertical="top" wrapText="1"/>
    </xf>
    <xf numFmtId="0" fontId="1" fillId="0" borderId="19" xfId="60" applyFont="1" applyFill="1" applyBorder="1" applyAlignment="1">
      <alignment horizontal="left" vertical="top" wrapText="1"/>
    </xf>
    <xf numFmtId="0" fontId="1" fillId="0" borderId="37" xfId="60" applyFont="1" applyFill="1" applyBorder="1" applyAlignment="1">
      <alignment horizontal="left" vertical="top" wrapText="1"/>
    </xf>
    <xf numFmtId="0" fontId="1" fillId="0" borderId="18" xfId="60" applyFont="1" applyFill="1" applyBorder="1" applyAlignment="1" applyProtection="1">
      <alignment horizontal="left" vertical="top" wrapText="1"/>
    </xf>
    <xf numFmtId="0" fontId="2" fillId="0" borderId="19" xfId="60" applyFill="1" applyBorder="1" applyAlignment="1" applyProtection="1">
      <alignment horizontal="left" vertical="top" wrapText="1"/>
    </xf>
    <xf numFmtId="0" fontId="2" fillId="0" borderId="37" xfId="60" applyFill="1" applyBorder="1" applyAlignment="1" applyProtection="1">
      <alignment horizontal="left" vertical="top" wrapText="1"/>
    </xf>
    <xf numFmtId="0" fontId="1" fillId="0" borderId="13" xfId="60" applyFont="1" applyFill="1" applyBorder="1" applyAlignment="1">
      <alignment horizontal="left" vertical="top"/>
    </xf>
    <xf numFmtId="0" fontId="1" fillId="0" borderId="14" xfId="60" applyFont="1" applyFill="1" applyBorder="1" applyAlignment="1">
      <alignment horizontal="left" vertical="top"/>
    </xf>
    <xf numFmtId="0" fontId="1" fillId="0" borderId="33" xfId="60" applyFont="1" applyFill="1" applyBorder="1" applyAlignment="1">
      <alignment horizontal="left" vertical="top"/>
    </xf>
    <xf numFmtId="0" fontId="1" fillId="0" borderId="19" xfId="60" applyFont="1" applyFill="1" applyBorder="1" applyAlignment="1" applyProtection="1">
      <alignment horizontal="left" vertical="top" wrapText="1"/>
    </xf>
    <xf numFmtId="0" fontId="1" fillId="0" borderId="37" xfId="60" applyFont="1" applyFill="1" applyBorder="1" applyAlignment="1" applyProtection="1">
      <alignment horizontal="left" vertical="top" wrapText="1"/>
    </xf>
    <xf numFmtId="0" fontId="2" fillId="0" borderId="36" xfId="60" applyFill="1" applyBorder="1" applyAlignment="1" applyProtection="1">
      <alignment horizontal="left" vertical="top" wrapText="1"/>
    </xf>
    <xf numFmtId="0" fontId="2" fillId="0" borderId="11" xfId="60" applyFill="1" applyBorder="1" applyAlignment="1" applyProtection="1">
      <alignment horizontal="left" vertical="top" wrapText="1"/>
    </xf>
    <xf numFmtId="0" fontId="2" fillId="0" borderId="38" xfId="60" applyFill="1" applyBorder="1" applyAlignment="1" applyProtection="1">
      <alignment horizontal="left" vertical="top" wrapText="1"/>
    </xf>
    <xf numFmtId="0" fontId="22" fillId="24" borderId="10" xfId="60" applyFont="1" applyFill="1" applyBorder="1" applyAlignment="1" applyProtection="1">
      <alignment horizontal="left" vertical="center" wrapText="1"/>
    </xf>
    <xf numFmtId="0" fontId="83" fillId="32" borderId="10" xfId="0" applyFont="1" applyFill="1" applyBorder="1" applyAlignment="1" applyProtection="1">
      <alignment horizontal="center" vertical="center"/>
    </xf>
    <xf numFmtId="0" fontId="1" fillId="0" borderId="36" xfId="60" applyFont="1" applyFill="1" applyBorder="1" applyAlignment="1" applyProtection="1">
      <alignment horizontal="left" vertical="top" wrapText="1"/>
    </xf>
    <xf numFmtId="0" fontId="1" fillId="0" borderId="11" xfId="60" applyFont="1" applyFill="1" applyBorder="1" applyAlignment="1" applyProtection="1">
      <alignment horizontal="left" vertical="top" wrapText="1"/>
    </xf>
    <xf numFmtId="0" fontId="1" fillId="0" borderId="38" xfId="60" applyFont="1" applyFill="1" applyBorder="1" applyAlignment="1" applyProtection="1">
      <alignment horizontal="left" vertical="top" wrapText="1"/>
    </xf>
    <xf numFmtId="3" fontId="0" fillId="0" borderId="0" xfId="0" applyNumberFormat="1" applyFill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49" fontId="14" fillId="0" borderId="11" xfId="0" applyNumberFormat="1" applyFont="1" applyBorder="1" applyAlignment="1" applyProtection="1">
      <alignment horizontal="center" vertical="top"/>
    </xf>
    <xf numFmtId="0" fontId="22" fillId="24" borderId="13" xfId="60" applyFont="1" applyFill="1" applyBorder="1" applyAlignment="1" applyProtection="1">
      <alignment horizontal="left" vertical="center"/>
    </xf>
    <xf numFmtId="0" fontId="22" fillId="24" borderId="14" xfId="60" applyFont="1" applyFill="1" applyBorder="1" applyAlignment="1" applyProtection="1">
      <alignment horizontal="left" vertical="center"/>
    </xf>
    <xf numFmtId="0" fontId="22" fillId="24" borderId="33" xfId="6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55" fillId="0" borderId="18" xfId="60" applyFont="1" applyBorder="1" applyAlignment="1" applyProtection="1">
      <alignment horizontal="left" vertical="center" wrapText="1"/>
    </xf>
    <xf numFmtId="0" fontId="55" fillId="0" borderId="19" xfId="60" applyFont="1" applyBorder="1" applyAlignment="1" applyProtection="1">
      <alignment horizontal="left" vertical="center" wrapText="1"/>
    </xf>
    <xf numFmtId="0" fontId="55" fillId="0" borderId="37" xfId="60" applyFont="1" applyBorder="1" applyAlignment="1" applyProtection="1">
      <alignment horizontal="left" vertical="center" wrapText="1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47"/>
    <cellStyle name="Normal 5 2" xfId="61"/>
    <cellStyle name="Normal_Упутство" xfId="60"/>
    <cellStyle name="Note 2" xfId="48"/>
    <cellStyle name="Note 3" xfId="49"/>
    <cellStyle name="Output 2" xfId="50"/>
    <cellStyle name="Output 3" xfId="51"/>
    <cellStyle name="Percent" xfId="52" builtinId="5"/>
    <cellStyle name="Percent 2" xfId="53"/>
    <cellStyle name="Percent 3" xfId="54"/>
    <cellStyle name="Percent 4" xfId="55"/>
    <cellStyle name="Title 2" xfId="56"/>
    <cellStyle name="Total 2" xfId="57"/>
    <cellStyle name="Total 3" xfId="58"/>
    <cellStyle name="Warning Text 2" xfId="59"/>
  </cellStyles>
  <dxfs count="9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0"/>
    <pageSetUpPr fitToPage="1"/>
  </sheetPr>
  <dimension ref="A1:AH149"/>
  <sheetViews>
    <sheetView tabSelected="1" view="pageBreakPreview" zoomScale="90" zoomScaleNormal="90" zoomScaleSheetLayoutView="90" workbookViewId="0">
      <selection activeCell="D43" sqref="D43:M44"/>
    </sheetView>
  </sheetViews>
  <sheetFormatPr defaultRowHeight="15"/>
  <cols>
    <col min="1" max="1" width="7.28515625" style="8" customWidth="1"/>
    <col min="2" max="2" width="9.28515625" style="8" customWidth="1"/>
    <col min="3" max="3" width="31.42578125" style="8" customWidth="1"/>
    <col min="4" max="13" width="13.140625" style="8" customWidth="1"/>
    <col min="14" max="14" width="13.7109375" style="8" customWidth="1"/>
    <col min="15" max="15" width="12" style="8" customWidth="1"/>
    <col min="16" max="17" width="9.140625" style="8"/>
    <col min="18" max="18" width="9.42578125" style="8" customWidth="1"/>
    <col min="19" max="19" width="13.140625" style="8" customWidth="1"/>
    <col min="20" max="21" width="9.140625" style="8"/>
    <col min="22" max="22" width="9.140625" style="8" hidden="1" customWidth="1"/>
    <col min="23" max="23" width="9.140625" style="8"/>
    <col min="24" max="24" width="10" style="8" customWidth="1"/>
    <col min="25" max="25" width="12.42578125" style="8" customWidth="1"/>
    <col min="26" max="28" width="9.140625" style="8"/>
    <col min="29" max="31" width="9.85546875" style="8" customWidth="1"/>
    <col min="32" max="16384" width="9.140625" style="8"/>
  </cols>
  <sheetData>
    <row r="1" spans="1:26" ht="18" customHeight="1">
      <c r="A1" s="375" t="s">
        <v>1395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  <c r="N1" s="107"/>
    </row>
    <row r="2" spans="1:26" ht="21" customHeight="1">
      <c r="A2" s="378" t="s">
        <v>1396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108"/>
    </row>
    <row r="3" spans="1:26" ht="15.75" customHeight="1">
      <c r="A3" s="191"/>
      <c r="B3" s="64"/>
      <c r="C3" s="64"/>
      <c r="D3" s="64"/>
      <c r="E3" s="64"/>
      <c r="F3" s="64"/>
      <c r="G3" s="64"/>
      <c r="H3" s="64"/>
      <c r="I3" s="64"/>
      <c r="J3" s="64"/>
      <c r="K3" s="191"/>
      <c r="L3" s="191"/>
      <c r="M3" s="191"/>
      <c r="V3" s="106" t="e">
        <f>VLOOKUP($D$4,Упутство!$B$38:$C$52,2,FALSE)</f>
        <v>#N/A</v>
      </c>
    </row>
    <row r="4" spans="1:26" ht="21.75" customHeight="1">
      <c r="A4" s="381" t="s">
        <v>1389</v>
      </c>
      <c r="B4" s="382"/>
      <c r="C4" s="383"/>
      <c r="D4" s="384"/>
      <c r="E4" s="385"/>
      <c r="F4" s="385"/>
      <c r="G4" s="385"/>
      <c r="H4" s="385"/>
      <c r="I4" s="385"/>
      <c r="J4" s="385"/>
      <c r="K4" s="385"/>
      <c r="L4" s="191"/>
      <c r="M4" s="253"/>
      <c r="N4" s="4"/>
      <c r="O4" s="11"/>
      <c r="V4" s="106" t="e">
        <f>VLOOKUP($D$5,Упутство!$A$76:$B$90,2,FALSE)</f>
        <v>#N/A</v>
      </c>
      <c r="Z4" s="9"/>
    </row>
    <row r="5" spans="1:26" ht="21.75" customHeight="1">
      <c r="A5" s="386" t="s">
        <v>890</v>
      </c>
      <c r="B5" s="387"/>
      <c r="C5" s="388"/>
      <c r="D5" s="336" t="str">
        <f>IF(D4="","",VLOOKUP(D4,Упутство!A2:B18,2,FALSE))</f>
        <v/>
      </c>
      <c r="E5" s="266"/>
      <c r="F5" s="266"/>
      <c r="G5" s="266"/>
      <c r="H5" s="266"/>
      <c r="I5" s="266"/>
      <c r="J5" s="266"/>
      <c r="K5" s="266"/>
      <c r="L5" s="191"/>
      <c r="M5" s="253"/>
      <c r="N5" s="4"/>
      <c r="O5" s="11"/>
      <c r="V5" s="106" t="e">
        <f>VLOOKUP($B$15,Упутство!$A$93:$B$124,2,FALSE)</f>
        <v>#N/A</v>
      </c>
      <c r="Z5" s="9"/>
    </row>
    <row r="6" spans="1:26" ht="21.75" customHeight="1">
      <c r="A6" s="400" t="s">
        <v>1388</v>
      </c>
      <c r="B6" s="401"/>
      <c r="C6" s="402"/>
      <c r="D6" s="398" t="str">
        <f>IF(D4="","",VLOOKUP(D4,Упутство!$A$319:$B$333,2,FALSE))</f>
        <v/>
      </c>
      <c r="E6" s="399"/>
      <c r="F6" s="399"/>
      <c r="G6" s="399"/>
      <c r="H6" s="399"/>
      <c r="I6" s="399"/>
      <c r="J6" s="399"/>
      <c r="K6" s="399"/>
      <c r="L6" s="191"/>
      <c r="M6" s="253"/>
      <c r="N6" s="4"/>
      <c r="O6" s="11"/>
      <c r="V6" s="106" t="e">
        <f>VLOOKUP($B$21,Упутство!$A$93:$B$124,2,FALSE)</f>
        <v>#N/A</v>
      </c>
      <c r="Z6" s="9"/>
    </row>
    <row r="7" spans="1:26" ht="29.25" customHeight="1">
      <c r="A7" s="386" t="s">
        <v>1390</v>
      </c>
      <c r="B7" s="387"/>
      <c r="C7" s="388"/>
      <c r="D7" s="392" t="str">
        <f>IF(D5="","",VLOOKUP(D5,Упутство!$B$2:$C$18,2,FALSE))</f>
        <v/>
      </c>
      <c r="E7" s="393"/>
      <c r="F7" s="393"/>
      <c r="G7" s="393"/>
      <c r="H7" s="393"/>
      <c r="I7" s="393"/>
      <c r="J7" s="393"/>
      <c r="K7" s="393"/>
      <c r="L7" s="393"/>
      <c r="M7" s="394"/>
      <c r="N7" s="4"/>
      <c r="O7" s="11"/>
      <c r="V7" s="106" t="e">
        <f>VLOOKUP($B$27,Упутство!$A$93:$B$124,2,FALSE)</f>
        <v>#N/A</v>
      </c>
      <c r="Z7" s="9"/>
    </row>
    <row r="8" spans="1:26" ht="21.75" customHeight="1">
      <c r="A8" s="386" t="s">
        <v>1393</v>
      </c>
      <c r="B8" s="387"/>
      <c r="C8" s="388"/>
      <c r="D8" s="395"/>
      <c r="E8" s="396"/>
      <c r="F8" s="396"/>
      <c r="G8" s="396"/>
      <c r="H8" s="396"/>
      <c r="I8" s="396"/>
      <c r="J8" s="396"/>
      <c r="K8" s="396"/>
      <c r="L8" s="396"/>
      <c r="M8" s="397"/>
      <c r="N8" s="4"/>
      <c r="O8" s="11"/>
      <c r="V8" s="106" t="e">
        <f>VLOOKUP($B$27,Упутство!$A$93:$B$124,2,FALSE)</f>
        <v>#N/A</v>
      </c>
      <c r="Z8" s="9"/>
    </row>
    <row r="9" spans="1:26" ht="21.75" customHeight="1">
      <c r="A9" s="386" t="s">
        <v>1394</v>
      </c>
      <c r="B9" s="387"/>
      <c r="C9" s="388"/>
      <c r="D9" s="395"/>
      <c r="E9" s="396"/>
      <c r="F9" s="396"/>
      <c r="G9" s="396"/>
      <c r="H9" s="396"/>
      <c r="I9" s="396"/>
      <c r="J9" s="396"/>
      <c r="K9" s="396"/>
      <c r="L9" s="396"/>
      <c r="M9" s="397"/>
      <c r="N9" s="4"/>
      <c r="O9" s="11"/>
      <c r="V9" s="106" t="e">
        <f>VLOOKUP($B$39,Упутство!$A$93:$B$124,2,FALSE)</f>
        <v>#N/A</v>
      </c>
      <c r="Z9" s="9"/>
    </row>
    <row r="10" spans="1:26" ht="21.75" customHeight="1">
      <c r="A10" s="389" t="s">
        <v>885</v>
      </c>
      <c r="B10" s="389"/>
      <c r="C10" s="389"/>
      <c r="D10" s="395"/>
      <c r="E10" s="396"/>
      <c r="F10" s="396"/>
      <c r="G10" s="396"/>
      <c r="H10" s="396"/>
      <c r="I10" s="396"/>
      <c r="J10" s="396"/>
      <c r="K10" s="396"/>
      <c r="L10" s="396"/>
      <c r="M10" s="397"/>
      <c r="N10" s="4"/>
      <c r="O10" s="11"/>
      <c r="Z10" s="9"/>
    </row>
    <row r="11" spans="1:26" ht="21.75" customHeight="1">
      <c r="A11" s="386" t="s">
        <v>992</v>
      </c>
      <c r="B11" s="387"/>
      <c r="C11" s="388"/>
      <c r="D11" s="395"/>
      <c r="E11" s="396"/>
      <c r="F11" s="396"/>
      <c r="G11" s="396"/>
      <c r="H11" s="396"/>
      <c r="I11" s="396"/>
      <c r="J11" s="396"/>
      <c r="K11" s="396"/>
      <c r="L11" s="396"/>
      <c r="M11" s="397"/>
      <c r="N11" s="4"/>
      <c r="O11" s="11"/>
      <c r="Z11" s="9"/>
    </row>
    <row r="12" spans="1:26" ht="21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09"/>
      <c r="L12" s="109"/>
      <c r="M12" s="110"/>
      <c r="N12" s="4"/>
      <c r="O12" s="11"/>
      <c r="Z12" s="9"/>
    </row>
    <row r="13" spans="1:26" ht="15" customHeight="1">
      <c r="A13" s="368"/>
      <c r="B13" s="374" t="s">
        <v>1301</v>
      </c>
      <c r="C13" s="366"/>
      <c r="D13" s="372" t="s">
        <v>2053</v>
      </c>
      <c r="E13" s="372"/>
      <c r="F13" s="372"/>
      <c r="G13" s="372"/>
      <c r="H13" s="372"/>
      <c r="I13" s="372"/>
      <c r="J13" s="372"/>
      <c r="K13" s="372"/>
      <c r="L13" s="372"/>
      <c r="M13" s="372"/>
      <c r="N13" s="111"/>
      <c r="O13" s="11"/>
      <c r="Z13" s="9"/>
    </row>
    <row r="14" spans="1:26" ht="39.75" customHeight="1">
      <c r="A14" s="368"/>
      <c r="B14" s="390"/>
      <c r="C14" s="391"/>
      <c r="D14" s="372" t="s">
        <v>1302</v>
      </c>
      <c r="E14" s="372"/>
      <c r="F14" s="372"/>
      <c r="G14" s="348" t="s">
        <v>2421</v>
      </c>
      <c r="H14" s="348" t="s">
        <v>2422</v>
      </c>
      <c r="I14" s="348" t="s">
        <v>2057</v>
      </c>
      <c r="J14" s="348" t="s">
        <v>990</v>
      </c>
      <c r="K14" s="348" t="s">
        <v>2423</v>
      </c>
      <c r="L14" s="365" t="s">
        <v>2333</v>
      </c>
      <c r="M14" s="366"/>
      <c r="N14" s="111"/>
      <c r="O14" s="11"/>
      <c r="Z14" s="9"/>
    </row>
    <row r="15" spans="1:26" ht="42.75" customHeight="1">
      <c r="A15" s="358">
        <v>1</v>
      </c>
      <c r="B15" s="411"/>
      <c r="C15" s="412"/>
      <c r="D15" s="369"/>
      <c r="E15" s="369"/>
      <c r="F15" s="369"/>
      <c r="G15" s="115"/>
      <c r="H15" s="115"/>
      <c r="I15" s="115"/>
      <c r="J15" s="115"/>
      <c r="K15" s="115"/>
      <c r="L15" s="403"/>
      <c r="M15" s="403"/>
      <c r="N15" s="111"/>
      <c r="O15" s="11"/>
      <c r="Z15" s="9"/>
    </row>
    <row r="16" spans="1:26" ht="42.75" customHeight="1">
      <c r="A16" s="358"/>
      <c r="B16" s="413"/>
      <c r="C16" s="414"/>
      <c r="D16" s="369"/>
      <c r="E16" s="369"/>
      <c r="F16" s="369"/>
      <c r="G16" s="347"/>
      <c r="H16" s="347"/>
      <c r="I16" s="347"/>
      <c r="J16" s="115"/>
      <c r="K16" s="115"/>
      <c r="L16" s="403"/>
      <c r="M16" s="403"/>
      <c r="N16" s="111"/>
      <c r="O16" s="11"/>
      <c r="Z16" s="9"/>
    </row>
    <row r="17" spans="1:34" ht="42.75" customHeight="1">
      <c r="A17" s="358"/>
      <c r="B17" s="415"/>
      <c r="C17" s="416"/>
      <c r="D17" s="369"/>
      <c r="E17" s="369"/>
      <c r="F17" s="369"/>
      <c r="G17" s="115"/>
      <c r="H17" s="115"/>
      <c r="I17" s="115"/>
      <c r="J17" s="115"/>
      <c r="K17" s="115"/>
      <c r="L17" s="403"/>
      <c r="M17" s="403"/>
      <c r="N17" s="111"/>
      <c r="O17" s="11"/>
      <c r="Z17" s="9"/>
    </row>
    <row r="18" spans="1:34" ht="15" customHeight="1">
      <c r="A18" s="112"/>
      <c r="B18" s="113"/>
      <c r="C18" s="113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R18" s="105"/>
      <c r="S18" s="4"/>
      <c r="T18" s="11"/>
      <c r="AE18" s="9"/>
    </row>
    <row r="19" spans="1:34" ht="15" customHeight="1">
      <c r="A19" s="368"/>
      <c r="B19" s="374" t="s">
        <v>1392</v>
      </c>
      <c r="C19" s="366"/>
      <c r="D19" s="372" t="s">
        <v>2052</v>
      </c>
      <c r="E19" s="372"/>
      <c r="F19" s="372"/>
      <c r="G19" s="372"/>
      <c r="H19" s="372"/>
      <c r="I19" s="372"/>
      <c r="J19" s="372"/>
      <c r="K19" s="372"/>
      <c r="L19" s="372"/>
      <c r="M19" s="372"/>
      <c r="N19" s="111"/>
      <c r="O19" s="11"/>
      <c r="Z19" s="9"/>
    </row>
    <row r="20" spans="1:34" ht="39.75" customHeight="1">
      <c r="A20" s="368"/>
      <c r="B20" s="390"/>
      <c r="C20" s="391"/>
      <c r="D20" s="372" t="s">
        <v>1302</v>
      </c>
      <c r="E20" s="372"/>
      <c r="F20" s="372"/>
      <c r="G20" s="348" t="s">
        <v>2421</v>
      </c>
      <c r="H20" s="348" t="s">
        <v>2422</v>
      </c>
      <c r="I20" s="348" t="s">
        <v>2057</v>
      </c>
      <c r="J20" s="348" t="s">
        <v>990</v>
      </c>
      <c r="K20" s="348" t="s">
        <v>2423</v>
      </c>
      <c r="L20" s="365" t="s">
        <v>2333</v>
      </c>
      <c r="M20" s="366"/>
      <c r="N20" s="111"/>
      <c r="O20" s="11"/>
      <c r="Z20" s="9"/>
    </row>
    <row r="21" spans="1:34" ht="42" customHeight="1">
      <c r="A21" s="358">
        <v>2</v>
      </c>
      <c r="B21" s="411"/>
      <c r="C21" s="412"/>
      <c r="D21" s="369"/>
      <c r="E21" s="369"/>
      <c r="F21" s="369"/>
      <c r="G21" s="342"/>
      <c r="H21" s="342"/>
      <c r="I21" s="342"/>
      <c r="J21" s="342"/>
      <c r="K21" s="342"/>
      <c r="L21" s="367"/>
      <c r="M21" s="367"/>
      <c r="N21" s="109"/>
    </row>
    <row r="22" spans="1:34" ht="42" customHeight="1">
      <c r="A22" s="358"/>
      <c r="B22" s="413"/>
      <c r="C22" s="414"/>
      <c r="D22" s="369"/>
      <c r="E22" s="369"/>
      <c r="F22" s="369"/>
      <c r="G22" s="342"/>
      <c r="H22" s="342"/>
      <c r="I22" s="342"/>
      <c r="J22" s="342"/>
      <c r="K22" s="342"/>
      <c r="L22" s="367"/>
      <c r="M22" s="367"/>
      <c r="N22" s="109"/>
    </row>
    <row r="23" spans="1:34" ht="42" customHeight="1">
      <c r="A23" s="358"/>
      <c r="B23" s="415"/>
      <c r="C23" s="416"/>
      <c r="D23" s="369"/>
      <c r="E23" s="369"/>
      <c r="F23" s="369"/>
      <c r="G23" s="342"/>
      <c r="H23" s="342"/>
      <c r="I23" s="342"/>
      <c r="J23" s="342"/>
      <c r="K23" s="342"/>
      <c r="L23" s="367"/>
      <c r="M23" s="367"/>
      <c r="N23" s="109"/>
    </row>
    <row r="24" spans="1:34">
      <c r="A24" s="112"/>
      <c r="B24" s="113"/>
      <c r="C24" s="113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34" ht="15" customHeight="1">
      <c r="A25" s="368"/>
      <c r="B25" s="374" t="s">
        <v>1392</v>
      </c>
      <c r="C25" s="366"/>
      <c r="D25" s="372" t="s">
        <v>2054</v>
      </c>
      <c r="E25" s="372"/>
      <c r="F25" s="372"/>
      <c r="G25" s="372"/>
      <c r="H25" s="372"/>
      <c r="I25" s="372"/>
      <c r="J25" s="372"/>
      <c r="K25" s="372"/>
      <c r="L25" s="372"/>
      <c r="M25" s="372"/>
      <c r="N25" s="109"/>
    </row>
    <row r="26" spans="1:34" ht="39.75" customHeight="1">
      <c r="A26" s="368"/>
      <c r="B26" s="390"/>
      <c r="C26" s="391"/>
      <c r="D26" s="407" t="s">
        <v>1302</v>
      </c>
      <c r="E26" s="407"/>
      <c r="F26" s="407"/>
      <c r="G26" s="348" t="s">
        <v>2421</v>
      </c>
      <c r="H26" s="348" t="s">
        <v>2422</v>
      </c>
      <c r="I26" s="348" t="s">
        <v>2057</v>
      </c>
      <c r="J26" s="348" t="s">
        <v>990</v>
      </c>
      <c r="K26" s="348" t="s">
        <v>2423</v>
      </c>
      <c r="L26" s="365" t="s">
        <v>2333</v>
      </c>
      <c r="M26" s="366"/>
      <c r="N26" s="109"/>
    </row>
    <row r="27" spans="1:34" ht="42.75" customHeight="1">
      <c r="A27" s="358">
        <v>3</v>
      </c>
      <c r="B27" s="411"/>
      <c r="C27" s="412"/>
      <c r="D27" s="369"/>
      <c r="E27" s="369"/>
      <c r="F27" s="369"/>
      <c r="G27" s="115"/>
      <c r="H27" s="115"/>
      <c r="I27" s="115"/>
      <c r="J27" s="115"/>
      <c r="K27" s="115"/>
      <c r="L27" s="367"/>
      <c r="M27" s="367"/>
      <c r="N27" s="109"/>
    </row>
    <row r="28" spans="1:34" ht="42.75" customHeight="1">
      <c r="A28" s="358"/>
      <c r="B28" s="413"/>
      <c r="C28" s="414"/>
      <c r="D28" s="369"/>
      <c r="E28" s="369"/>
      <c r="F28" s="369"/>
      <c r="G28" s="115"/>
      <c r="H28" s="115"/>
      <c r="I28" s="115"/>
      <c r="J28" s="115"/>
      <c r="K28" s="115"/>
      <c r="L28" s="367"/>
      <c r="M28" s="367"/>
      <c r="N28" s="109"/>
      <c r="S28" s="11"/>
      <c r="T28" s="11"/>
      <c r="U28" s="11"/>
      <c r="V28" s="11"/>
      <c r="W28" s="11"/>
      <c r="X28" s="11"/>
      <c r="Y28" s="11"/>
      <c r="Z28" s="12"/>
      <c r="AA28" s="11"/>
      <c r="AB28" s="11"/>
      <c r="AC28" s="11"/>
    </row>
    <row r="29" spans="1:34" ht="42.75" customHeight="1">
      <c r="A29" s="358"/>
      <c r="B29" s="415"/>
      <c r="C29" s="416"/>
      <c r="D29" s="369"/>
      <c r="E29" s="369"/>
      <c r="F29" s="369"/>
      <c r="G29" s="115"/>
      <c r="H29" s="115"/>
      <c r="I29" s="115"/>
      <c r="J29" s="115"/>
      <c r="K29" s="115"/>
      <c r="L29" s="367"/>
      <c r="M29" s="367"/>
      <c r="N29" s="109"/>
      <c r="O29" s="349" t="s">
        <v>2387</v>
      </c>
      <c r="P29" s="349"/>
      <c r="Q29" s="349"/>
      <c r="R29" s="349"/>
      <c r="S29" s="349"/>
      <c r="T29" s="349"/>
      <c r="U29" s="349"/>
      <c r="V29" s="6"/>
      <c r="W29" s="11"/>
      <c r="X29" s="11"/>
      <c r="Y29" s="11"/>
      <c r="Z29" s="12"/>
      <c r="AA29" s="11"/>
      <c r="AB29" s="11"/>
      <c r="AC29" s="11"/>
    </row>
    <row r="30" spans="1:34" ht="15" customHeight="1">
      <c r="A30" s="112"/>
      <c r="B30" s="113"/>
      <c r="C30" s="113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349"/>
      <c r="P30" s="349"/>
      <c r="Q30" s="349"/>
      <c r="R30" s="349"/>
      <c r="S30" s="349"/>
      <c r="T30" s="349"/>
      <c r="U30" s="349"/>
      <c r="V30" s="6"/>
      <c r="W30" s="6"/>
      <c r="X30" s="6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5" hidden="1" customHeight="1">
      <c r="A31" s="368"/>
      <c r="B31" s="374" t="s">
        <v>1392</v>
      </c>
      <c r="C31" s="366"/>
      <c r="D31" s="372" t="s">
        <v>2054</v>
      </c>
      <c r="E31" s="372"/>
      <c r="F31" s="372"/>
      <c r="G31" s="372"/>
      <c r="H31" s="372"/>
      <c r="I31" s="372"/>
      <c r="J31" s="372"/>
      <c r="K31" s="372"/>
      <c r="L31" s="372"/>
      <c r="M31" s="372"/>
      <c r="N31" s="112"/>
      <c r="O31" s="6"/>
      <c r="P31" s="6"/>
      <c r="Q31" s="6"/>
      <c r="R31" s="6"/>
      <c r="S31" s="6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34" ht="51" hidden="1" customHeight="1">
      <c r="A32" s="368"/>
      <c r="B32" s="390"/>
      <c r="C32" s="391"/>
      <c r="D32" s="374" t="s">
        <v>1302</v>
      </c>
      <c r="E32" s="365"/>
      <c r="F32" s="366"/>
      <c r="G32" s="289" t="s">
        <v>2331</v>
      </c>
      <c r="H32" s="289" t="s">
        <v>2332</v>
      </c>
      <c r="I32" s="289" t="s">
        <v>2056</v>
      </c>
      <c r="J32" s="289" t="s">
        <v>2057</v>
      </c>
      <c r="K32" s="289" t="s">
        <v>990</v>
      </c>
      <c r="L32" s="365" t="s">
        <v>2333</v>
      </c>
      <c r="M32" s="366"/>
      <c r="N32" s="112"/>
      <c r="O32" s="6"/>
      <c r="P32" s="6"/>
      <c r="Q32" s="6"/>
      <c r="R32" s="6"/>
      <c r="S32" s="6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34" ht="42" hidden="1" customHeight="1">
      <c r="A33" s="358">
        <v>4</v>
      </c>
      <c r="B33" s="359"/>
      <c r="C33" s="360"/>
      <c r="D33" s="369"/>
      <c r="E33" s="369"/>
      <c r="F33" s="369"/>
      <c r="G33" s="288"/>
      <c r="H33" s="281"/>
      <c r="I33" s="281"/>
      <c r="J33" s="281"/>
      <c r="K33" s="281"/>
      <c r="L33" s="367"/>
      <c r="M33" s="367"/>
      <c r="N33" s="112"/>
      <c r="O33" s="6"/>
      <c r="P33" s="6"/>
      <c r="Q33" s="6"/>
      <c r="R33" s="6"/>
      <c r="S33" s="6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34" ht="42" hidden="1" customHeight="1">
      <c r="A34" s="358"/>
      <c r="B34" s="361"/>
      <c r="C34" s="362"/>
      <c r="D34" s="369"/>
      <c r="E34" s="369"/>
      <c r="F34" s="369"/>
      <c r="G34" s="288"/>
      <c r="H34" s="281"/>
      <c r="I34" s="281"/>
      <c r="J34" s="281"/>
      <c r="K34" s="281"/>
      <c r="L34" s="367"/>
      <c r="M34" s="367"/>
      <c r="N34" s="112"/>
      <c r="O34" s="6"/>
      <c r="P34" s="6"/>
      <c r="Q34" s="6"/>
      <c r="R34" s="6"/>
      <c r="S34" s="6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34" ht="42" hidden="1" customHeight="1">
      <c r="A35" s="358"/>
      <c r="B35" s="363"/>
      <c r="C35" s="364"/>
      <c r="D35" s="369"/>
      <c r="E35" s="369"/>
      <c r="F35" s="369"/>
      <c r="G35" s="288"/>
      <c r="H35" s="281"/>
      <c r="I35" s="281"/>
      <c r="J35" s="281"/>
      <c r="K35" s="281"/>
      <c r="L35" s="367"/>
      <c r="M35" s="367"/>
      <c r="N35" s="112"/>
      <c r="O35" s="6"/>
      <c r="P35" s="6"/>
      <c r="Q35" s="6"/>
      <c r="R35" s="6"/>
      <c r="S35" s="6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34" ht="15" hidden="1" customHeight="1">
      <c r="A36" s="113"/>
      <c r="B36" s="5"/>
      <c r="C36" s="5"/>
      <c r="D36" s="112"/>
      <c r="E36" s="112"/>
      <c r="F36" s="112"/>
      <c r="G36" s="112"/>
      <c r="H36" s="112"/>
      <c r="I36" s="112"/>
      <c r="J36" s="112"/>
      <c r="K36" s="109"/>
      <c r="L36" s="112"/>
      <c r="M36" s="112"/>
      <c r="N36" s="112"/>
      <c r="O36" s="6"/>
      <c r="P36" s="6"/>
      <c r="Q36" s="6"/>
      <c r="R36" s="6"/>
      <c r="S36" s="6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34" ht="15" hidden="1" customHeight="1">
      <c r="A37" s="368"/>
      <c r="B37" s="374" t="s">
        <v>1392</v>
      </c>
      <c r="C37" s="366"/>
      <c r="D37" s="372" t="s">
        <v>2054</v>
      </c>
      <c r="E37" s="372"/>
      <c r="F37" s="372"/>
      <c r="G37" s="372"/>
      <c r="H37" s="372"/>
      <c r="I37" s="372"/>
      <c r="J37" s="372"/>
      <c r="K37" s="372"/>
      <c r="L37" s="372"/>
      <c r="M37" s="372"/>
      <c r="N37" s="112"/>
      <c r="O37" s="6"/>
      <c r="P37" s="6"/>
      <c r="Q37" s="6"/>
      <c r="R37" s="6"/>
      <c r="S37" s="6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34" ht="51" hidden="1" customHeight="1">
      <c r="A38" s="368"/>
      <c r="B38" s="390"/>
      <c r="C38" s="391"/>
      <c r="D38" s="374" t="s">
        <v>1302</v>
      </c>
      <c r="E38" s="365"/>
      <c r="F38" s="366"/>
      <c r="G38" s="289" t="s">
        <v>2331</v>
      </c>
      <c r="H38" s="289" t="s">
        <v>2332</v>
      </c>
      <c r="I38" s="289" t="s">
        <v>2056</v>
      </c>
      <c r="J38" s="289" t="s">
        <v>2057</v>
      </c>
      <c r="K38" s="289" t="s">
        <v>990</v>
      </c>
      <c r="L38" s="365" t="s">
        <v>2333</v>
      </c>
      <c r="M38" s="366"/>
      <c r="N38" s="112"/>
      <c r="O38" s="6"/>
      <c r="P38" s="6"/>
      <c r="Q38" s="6"/>
      <c r="R38" s="6"/>
      <c r="S38" s="6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34" ht="42" hidden="1" customHeight="1">
      <c r="A39" s="358">
        <v>5</v>
      </c>
      <c r="B39" s="359"/>
      <c r="C39" s="360"/>
      <c r="D39" s="369"/>
      <c r="E39" s="369"/>
      <c r="F39" s="369"/>
      <c r="G39" s="288"/>
      <c r="H39" s="281"/>
      <c r="I39" s="281"/>
      <c r="J39" s="281"/>
      <c r="K39" s="281"/>
      <c r="L39" s="367"/>
      <c r="M39" s="367"/>
      <c r="N39" s="112"/>
      <c r="O39" s="6"/>
      <c r="P39" s="6"/>
      <c r="Q39" s="6"/>
      <c r="R39" s="6"/>
      <c r="S39" s="6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34" ht="42" hidden="1" customHeight="1">
      <c r="A40" s="358"/>
      <c r="B40" s="361"/>
      <c r="C40" s="362"/>
      <c r="D40" s="369"/>
      <c r="E40" s="369"/>
      <c r="F40" s="369"/>
      <c r="G40" s="288"/>
      <c r="H40" s="281"/>
      <c r="I40" s="281"/>
      <c r="J40" s="281"/>
      <c r="K40" s="281"/>
      <c r="L40" s="367"/>
      <c r="M40" s="367"/>
      <c r="N40" s="112"/>
      <c r="O40" s="6"/>
      <c r="P40" s="6"/>
      <c r="Q40" s="6"/>
      <c r="R40" s="6"/>
      <c r="S40" s="6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34" ht="42" hidden="1" customHeight="1">
      <c r="A41" s="358"/>
      <c r="B41" s="363"/>
      <c r="C41" s="364"/>
      <c r="D41" s="369"/>
      <c r="E41" s="369"/>
      <c r="F41" s="369"/>
      <c r="G41" s="288"/>
      <c r="H41" s="281"/>
      <c r="I41" s="281"/>
      <c r="J41" s="281"/>
      <c r="K41" s="281"/>
      <c r="L41" s="367"/>
      <c r="M41" s="367"/>
      <c r="N41" s="112"/>
      <c r="O41" s="6"/>
      <c r="P41" s="6"/>
      <c r="Q41" s="6"/>
      <c r="R41" s="6"/>
      <c r="S41" s="6"/>
      <c r="T41" s="11"/>
      <c r="U41" s="11"/>
      <c r="V41" s="11"/>
      <c r="W41" s="11"/>
      <c r="X41" s="11"/>
      <c r="Y41" s="11"/>
      <c r="Z41" s="12"/>
      <c r="AA41" s="11"/>
      <c r="AB41" s="11"/>
      <c r="AC41" s="11"/>
    </row>
    <row r="42" spans="1:34" ht="21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P42" s="6"/>
      <c r="Q42" s="6"/>
      <c r="R42" s="6"/>
      <c r="S42" s="6"/>
      <c r="T42" s="6"/>
      <c r="U42" s="6"/>
      <c r="V42" s="6"/>
      <c r="W42" s="6"/>
      <c r="X42" s="6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30" customHeight="1">
      <c r="A43" s="406" t="s">
        <v>1400</v>
      </c>
      <c r="B43" s="372" t="s">
        <v>2412</v>
      </c>
      <c r="C43" s="372"/>
      <c r="D43" s="370" t="s">
        <v>2424</v>
      </c>
      <c r="E43" s="371"/>
      <c r="F43" s="370" t="s">
        <v>2336</v>
      </c>
      <c r="G43" s="371"/>
      <c r="H43" s="370" t="s">
        <v>2335</v>
      </c>
      <c r="I43" s="371"/>
      <c r="J43" s="370" t="s">
        <v>2425</v>
      </c>
      <c r="K43" s="371"/>
      <c r="L43" s="370" t="s">
        <v>2426</v>
      </c>
      <c r="M43" s="371"/>
      <c r="N43" s="109"/>
      <c r="O43" s="63"/>
      <c r="P43" s="63"/>
      <c r="Q43" s="63"/>
      <c r="R43" s="206"/>
      <c r="S43" s="206"/>
      <c r="T43" s="63"/>
      <c r="U43" s="63"/>
      <c r="V43" s="63"/>
      <c r="W43" s="63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4" ht="40.5" customHeight="1">
      <c r="A44" s="407"/>
      <c r="B44" s="372"/>
      <c r="C44" s="372"/>
      <c r="D44" s="198" t="s">
        <v>2050</v>
      </c>
      <c r="E44" s="198" t="s">
        <v>2051</v>
      </c>
      <c r="F44" s="198" t="s">
        <v>2050</v>
      </c>
      <c r="G44" s="198" t="s">
        <v>2051</v>
      </c>
      <c r="H44" s="198" t="s">
        <v>2050</v>
      </c>
      <c r="I44" s="198" t="s">
        <v>2051</v>
      </c>
      <c r="J44" s="198" t="s">
        <v>2050</v>
      </c>
      <c r="K44" s="289" t="s">
        <v>2051</v>
      </c>
      <c r="L44" s="198" t="s">
        <v>2050</v>
      </c>
      <c r="M44" s="198" t="s">
        <v>2051</v>
      </c>
      <c r="N44" s="109"/>
      <c r="O44" s="63"/>
      <c r="P44" s="63"/>
      <c r="Q44" s="63"/>
      <c r="R44" s="206"/>
      <c r="S44" s="206"/>
      <c r="T44" s="63"/>
      <c r="U44" s="63"/>
      <c r="V44" s="63"/>
      <c r="W44" s="63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4" ht="28.5" customHeight="1">
      <c r="A45" s="115">
        <v>1</v>
      </c>
      <c r="B45" s="354" t="str">
        <f ca="1">IFERROR(VLOOKUP(ROWS($B$45:B45),Упутство!$B$337:$D$436,3,FALSE),"")</f>
        <v/>
      </c>
      <c r="C45" s="355"/>
      <c r="D45" s="302" t="str">
        <f ca="1">IFERROR(VLOOKUP(ROWS(D$45:D45),Упутство!$B$337:$L$436,4,FALSE),"")</f>
        <v/>
      </c>
      <c r="E45" s="302" t="str">
        <f ca="1">IFERROR(VLOOKUP(ROWS(E$45:E45),Упутство!$B$337:$L$436,5,FALSE),"")</f>
        <v/>
      </c>
      <c r="F45" s="302" t="str">
        <f ca="1">IFERROR(VLOOKUP(ROWS(F$45:F45),Упутство!$B$337:$L$436,6,FALSE),"")</f>
        <v/>
      </c>
      <c r="G45" s="302" t="str">
        <f ca="1">IFERROR(VLOOKUP(ROWS(G$45:G45),Упутство!$B$337:$L$436,7,FALSE),"")</f>
        <v/>
      </c>
      <c r="H45" s="302" t="str">
        <f ca="1">IFERROR(VLOOKUP(ROWS(H$45:H45),Упутство!$B$337:$L$436,8,FALSE),"")</f>
        <v/>
      </c>
      <c r="I45" s="302" t="str">
        <f ca="1">IFERROR(VLOOKUP(ROWS(I$45:I45),Упутство!$B$337:$L$436,9,FALSE),"")</f>
        <v/>
      </c>
      <c r="J45" s="302" t="str">
        <f ca="1">IFERROR(VLOOKUP(ROWS(J$45:J45),Упутство!$B$337:$L$436,10,FALSE),"")</f>
        <v/>
      </c>
      <c r="K45" s="302" t="str">
        <f ca="1">IFERROR(VLOOKUP(ROWS(K$45:K45),Упутство!$B$337:$L$436,11,FALSE),"")</f>
        <v/>
      </c>
      <c r="L45" s="137">
        <f ca="1">SUM(F45,H45,J45)</f>
        <v>0</v>
      </c>
      <c r="M45" s="134">
        <f ca="1">SUM(G45,I45,K45)</f>
        <v>0</v>
      </c>
      <c r="N45" s="109"/>
      <c r="O45" s="63"/>
      <c r="P45" s="63"/>
      <c r="Q45" s="63"/>
      <c r="R45" s="212"/>
      <c r="S45" s="206"/>
      <c r="T45" s="63"/>
      <c r="U45" s="63"/>
      <c r="V45" s="63"/>
      <c r="W45" s="63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4" ht="28.5" customHeight="1">
      <c r="A46" s="115">
        <f>A45+1</f>
        <v>2</v>
      </c>
      <c r="B46" s="354" t="str">
        <f ca="1">IFERROR(VLOOKUP(ROWS($B$45:B46),Упутство!$B$337:$D$436,3,FALSE),"")</f>
        <v/>
      </c>
      <c r="C46" s="355"/>
      <c r="D46" s="302" t="str">
        <f ca="1">IFERROR(VLOOKUP(ROWS(D$45:D46),Упутство!$B$337:$L$436,4,FALSE),"")</f>
        <v/>
      </c>
      <c r="E46" s="302" t="str">
        <f ca="1">IFERROR(VLOOKUP(ROWS(E$45:E46),Упутство!$B$337:$L$436,5,FALSE),"")</f>
        <v/>
      </c>
      <c r="F46" s="302" t="str">
        <f ca="1">IFERROR(VLOOKUP(ROWS(F$45:F46),Упутство!$B$337:$L$436,6,FALSE),"")</f>
        <v/>
      </c>
      <c r="G46" s="302" t="str">
        <f ca="1">IFERROR(VLOOKUP(ROWS(G$45:G46),Упутство!$B$337:$L$436,7,FALSE),"")</f>
        <v/>
      </c>
      <c r="H46" s="302" t="str">
        <f ca="1">IFERROR(VLOOKUP(ROWS(H$45:H46),Упутство!$B$337:$L$436,8,FALSE),"")</f>
        <v/>
      </c>
      <c r="I46" s="302" t="str">
        <f ca="1">IFERROR(VLOOKUP(ROWS(I$45:I46),Упутство!$B$337:$L$436,9,FALSE),"")</f>
        <v/>
      </c>
      <c r="J46" s="302" t="str">
        <f ca="1">IFERROR(VLOOKUP(ROWS(J$45:J46),Упутство!$B$337:$L$436,10,FALSE),"")</f>
        <v/>
      </c>
      <c r="K46" s="302" t="str">
        <f ca="1">IFERROR(VLOOKUP(ROWS(K$45:K46),Упутство!$B$337:$L$436,11,FALSE),"")</f>
        <v/>
      </c>
      <c r="L46" s="137">
        <f t="shared" ref="L46:L96" ca="1" si="0">SUM(F46,H46,J46)</f>
        <v>0</v>
      </c>
      <c r="M46" s="134">
        <f t="shared" ref="M46:M96" ca="1" si="1">SUM(G46,I46,K46)</f>
        <v>0</v>
      </c>
      <c r="N46" s="109"/>
      <c r="O46" s="63"/>
      <c r="P46" s="63"/>
      <c r="Q46" s="63"/>
      <c r="R46" s="212"/>
      <c r="S46" s="206"/>
      <c r="T46" s="63"/>
      <c r="U46" s="63"/>
      <c r="V46" s="63"/>
      <c r="W46" s="63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4" ht="28.5" customHeight="1">
      <c r="A47" s="115">
        <f t="shared" ref="A47:A96" si="2">A46+1</f>
        <v>3</v>
      </c>
      <c r="B47" s="354" t="str">
        <f ca="1">IFERROR(VLOOKUP(ROWS($B$45:B47),Упутство!$B$337:$D$436,3,FALSE),"")</f>
        <v/>
      </c>
      <c r="C47" s="355"/>
      <c r="D47" s="302" t="str">
        <f ca="1">IFERROR(VLOOKUP(ROWS(D$45:D47),Упутство!$B$337:$L$436,4,FALSE),"")</f>
        <v/>
      </c>
      <c r="E47" s="302" t="str">
        <f ca="1">IFERROR(VLOOKUP(ROWS(E$45:E47),Упутство!$B$337:$L$436,5,FALSE),"")</f>
        <v/>
      </c>
      <c r="F47" s="302" t="str">
        <f ca="1">IFERROR(VLOOKUP(ROWS(F$45:F47),Упутство!$B$337:$L$436,6,FALSE),"")</f>
        <v/>
      </c>
      <c r="G47" s="302" t="str">
        <f ca="1">IFERROR(VLOOKUP(ROWS(G$45:G47),Упутство!$B$337:$L$436,7,FALSE),"")</f>
        <v/>
      </c>
      <c r="H47" s="302" t="str">
        <f ca="1">IFERROR(VLOOKUP(ROWS(H$45:H47),Упутство!$B$337:$L$436,8,FALSE),"")</f>
        <v/>
      </c>
      <c r="I47" s="302" t="str">
        <f ca="1">IFERROR(VLOOKUP(ROWS(I$45:I47),Упутство!$B$337:$L$436,9,FALSE),"")</f>
        <v/>
      </c>
      <c r="J47" s="302" t="str">
        <f ca="1">IFERROR(VLOOKUP(ROWS(J$45:J47),Упутство!$B$337:$L$436,10,FALSE),"")</f>
        <v/>
      </c>
      <c r="K47" s="302" t="str">
        <f ca="1">IFERROR(VLOOKUP(ROWS(K$45:K47),Упутство!$B$337:$L$436,11,FALSE),"")</f>
        <v/>
      </c>
      <c r="L47" s="137">
        <f t="shared" ca="1" si="0"/>
        <v>0</v>
      </c>
      <c r="M47" s="134">
        <f t="shared" ca="1" si="1"/>
        <v>0</v>
      </c>
      <c r="N47" s="109"/>
      <c r="O47" s="63"/>
      <c r="P47" s="63"/>
      <c r="Q47" s="63"/>
      <c r="R47" s="206"/>
      <c r="S47" s="206"/>
      <c r="T47" s="63"/>
      <c r="U47" s="63"/>
      <c r="V47" s="63"/>
      <c r="W47" s="63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4" ht="28.5" customHeight="1">
      <c r="A48" s="115">
        <f>A47+1</f>
        <v>4</v>
      </c>
      <c r="B48" s="354" t="str">
        <f ca="1">IFERROR(VLOOKUP(ROWS($B$45:B48),Упутство!$B$337:$D$436,3,FALSE),"")</f>
        <v/>
      </c>
      <c r="C48" s="355"/>
      <c r="D48" s="302" t="str">
        <f ca="1">IFERROR(VLOOKUP(ROWS(D$45:D48),Упутство!$B$337:$L$436,4,FALSE),"")</f>
        <v/>
      </c>
      <c r="E48" s="302" t="str">
        <f ca="1">IFERROR(VLOOKUP(ROWS(E$45:E48),Упутство!$B$337:$L$436,5,FALSE),"")</f>
        <v/>
      </c>
      <c r="F48" s="302" t="str">
        <f ca="1">IFERROR(VLOOKUP(ROWS(F$45:F48),Упутство!$B$337:$L$436,6,FALSE),"")</f>
        <v/>
      </c>
      <c r="G48" s="302" t="str">
        <f ca="1">IFERROR(VLOOKUP(ROWS(G$45:G48),Упутство!$B$337:$L$436,7,FALSE),"")</f>
        <v/>
      </c>
      <c r="H48" s="302" t="str">
        <f ca="1">IFERROR(VLOOKUP(ROWS(H$45:H48),Упутство!$B$337:$L$436,8,FALSE),"")</f>
        <v/>
      </c>
      <c r="I48" s="302" t="str">
        <f ca="1">IFERROR(VLOOKUP(ROWS(I$45:I48),Упутство!$B$337:$L$436,9,FALSE),"")</f>
        <v/>
      </c>
      <c r="J48" s="302" t="str">
        <f ca="1">IFERROR(VLOOKUP(ROWS(J$45:J48),Упутство!$B$337:$L$436,10,FALSE),"")</f>
        <v/>
      </c>
      <c r="K48" s="302" t="str">
        <f ca="1">IFERROR(VLOOKUP(ROWS(K$45:K48),Упутство!$B$337:$L$436,11,FALSE),"")</f>
        <v/>
      </c>
      <c r="L48" s="137">
        <f t="shared" ca="1" si="0"/>
        <v>0</v>
      </c>
      <c r="M48" s="134">
        <f t="shared" ca="1" si="1"/>
        <v>0</v>
      </c>
      <c r="N48" s="109"/>
      <c r="O48" s="63"/>
      <c r="P48" s="63"/>
      <c r="Q48" s="63"/>
      <c r="R48" s="206"/>
      <c r="S48" s="206"/>
      <c r="T48" s="63"/>
      <c r="U48" s="63"/>
      <c r="V48" s="63"/>
      <c r="W48" s="63"/>
      <c r="X48" s="11"/>
      <c r="Y48" s="11"/>
      <c r="Z48" s="11"/>
      <c r="AA48" s="11"/>
      <c r="AB48" s="11"/>
      <c r="AC48" s="11"/>
      <c r="AD48" s="12"/>
      <c r="AE48" s="11"/>
      <c r="AF48" s="11"/>
      <c r="AG48" s="11"/>
    </row>
    <row r="49" spans="1:33" ht="28.5" customHeight="1">
      <c r="A49" s="115">
        <f>A48+1</f>
        <v>5</v>
      </c>
      <c r="B49" s="354" t="str">
        <f ca="1">IFERROR(VLOOKUP(ROWS($B$45:B49),Упутство!$B$337:$D$436,3,FALSE),"")</f>
        <v/>
      </c>
      <c r="C49" s="355"/>
      <c r="D49" s="302" t="str">
        <f ca="1">IFERROR(VLOOKUP(ROWS(D$45:D49),Упутство!$B$337:$L$436,4,FALSE),"")</f>
        <v/>
      </c>
      <c r="E49" s="302" t="str">
        <f ca="1">IFERROR(VLOOKUP(ROWS(E$45:E49),Упутство!$B$337:$L$436,5,FALSE),"")</f>
        <v/>
      </c>
      <c r="F49" s="302" t="str">
        <f ca="1">IFERROR(VLOOKUP(ROWS(F$45:F49),Упутство!$B$337:$L$436,6,FALSE),"")</f>
        <v/>
      </c>
      <c r="G49" s="302" t="str">
        <f ca="1">IFERROR(VLOOKUP(ROWS(G$45:G49),Упутство!$B$337:$L$436,7,FALSE),"")</f>
        <v/>
      </c>
      <c r="H49" s="302" t="str">
        <f ca="1">IFERROR(VLOOKUP(ROWS(H$45:H49),Упутство!$B$337:$L$436,8,FALSE),"")</f>
        <v/>
      </c>
      <c r="I49" s="302" t="str">
        <f ca="1">IFERROR(VLOOKUP(ROWS(I$45:I49),Упутство!$B$337:$L$436,9,FALSE),"")</f>
        <v/>
      </c>
      <c r="J49" s="302" t="str">
        <f ca="1">IFERROR(VLOOKUP(ROWS(J$45:J49),Упутство!$B$337:$L$436,10,FALSE),"")</f>
        <v/>
      </c>
      <c r="K49" s="302" t="str">
        <f ca="1">IFERROR(VLOOKUP(ROWS(K$45:K49),Упутство!$B$337:$L$436,11,FALSE),"")</f>
        <v/>
      </c>
      <c r="L49" s="137">
        <f t="shared" ca="1" si="0"/>
        <v>0</v>
      </c>
      <c r="M49" s="134">
        <f t="shared" ca="1" si="1"/>
        <v>0</v>
      </c>
      <c r="N49" s="109"/>
      <c r="O49" s="349"/>
      <c r="P49" s="349"/>
      <c r="Q49" s="349"/>
      <c r="R49" s="349"/>
      <c r="S49" s="349"/>
      <c r="T49" s="349"/>
      <c r="U49" s="349"/>
      <c r="V49" s="6"/>
      <c r="W49" s="6"/>
      <c r="X49" s="11"/>
      <c r="Y49" s="11"/>
      <c r="Z49" s="11"/>
      <c r="AA49" s="11"/>
      <c r="AB49" s="11"/>
      <c r="AC49" s="11"/>
      <c r="AD49" s="12"/>
      <c r="AE49" s="11"/>
      <c r="AF49" s="11"/>
      <c r="AG49" s="11"/>
    </row>
    <row r="50" spans="1:33" ht="28.5" customHeight="1">
      <c r="A50" s="115">
        <f t="shared" si="2"/>
        <v>6</v>
      </c>
      <c r="B50" s="354" t="str">
        <f ca="1">IFERROR(VLOOKUP(ROWS($B$45:B50),Упутство!$B$337:$D$436,3,FALSE),"")</f>
        <v/>
      </c>
      <c r="C50" s="355"/>
      <c r="D50" s="302" t="str">
        <f ca="1">IFERROR(VLOOKUP(ROWS(D$45:D50),Упутство!$B$337:$L$436,4,FALSE),"")</f>
        <v/>
      </c>
      <c r="E50" s="302" t="str">
        <f ca="1">IFERROR(VLOOKUP(ROWS(E$45:E50),Упутство!$B$337:$L$436,5,FALSE),"")</f>
        <v/>
      </c>
      <c r="F50" s="302" t="str">
        <f ca="1">IFERROR(VLOOKUP(ROWS(F$45:F50),Упутство!$B$337:$L$436,6,FALSE),"")</f>
        <v/>
      </c>
      <c r="G50" s="302" t="str">
        <f ca="1">IFERROR(VLOOKUP(ROWS(G$45:G50),Упутство!$B$337:$L$436,7,FALSE),"")</f>
        <v/>
      </c>
      <c r="H50" s="302" t="str">
        <f ca="1">IFERROR(VLOOKUP(ROWS(H$45:H50),Упутство!$B$337:$L$436,8,FALSE),"")</f>
        <v/>
      </c>
      <c r="I50" s="302" t="str">
        <f ca="1">IFERROR(VLOOKUP(ROWS(I$45:I50),Упутство!$B$337:$L$436,9,FALSE),"")</f>
        <v/>
      </c>
      <c r="J50" s="302" t="str">
        <f ca="1">IFERROR(VLOOKUP(ROWS(J$45:J50),Упутство!$B$337:$L$436,10,FALSE),"")</f>
        <v/>
      </c>
      <c r="K50" s="302" t="str">
        <f ca="1">IFERROR(VLOOKUP(ROWS(K$45:K50),Упутство!$B$337:$L$436,11,FALSE),"")</f>
        <v/>
      </c>
      <c r="L50" s="137">
        <f t="shared" ca="1" si="0"/>
        <v>0</v>
      </c>
      <c r="M50" s="134">
        <f t="shared" ca="1" si="1"/>
        <v>0</v>
      </c>
      <c r="N50" s="109"/>
      <c r="O50" s="349"/>
      <c r="P50" s="349"/>
      <c r="Q50" s="349"/>
      <c r="R50" s="349"/>
      <c r="S50" s="349"/>
      <c r="T50" s="349"/>
      <c r="U50" s="349"/>
      <c r="V50" s="6"/>
      <c r="W50" s="6"/>
      <c r="X50" s="11"/>
      <c r="Y50" s="11"/>
      <c r="Z50" s="11"/>
      <c r="AA50" s="11"/>
      <c r="AB50" s="11"/>
      <c r="AC50" s="11"/>
      <c r="AD50" s="12"/>
      <c r="AE50" s="11"/>
      <c r="AF50" s="11"/>
      <c r="AG50" s="11"/>
    </row>
    <row r="51" spans="1:33" ht="28.5" customHeight="1">
      <c r="A51" s="115">
        <f t="shared" si="2"/>
        <v>7</v>
      </c>
      <c r="B51" s="354" t="str">
        <f ca="1">IFERROR(VLOOKUP(ROWS($B$45:B51),Упутство!$B$337:$D$436,3,FALSE),"")</f>
        <v/>
      </c>
      <c r="C51" s="355"/>
      <c r="D51" s="302" t="str">
        <f ca="1">IFERROR(VLOOKUP(ROWS(D$45:D51),Упутство!$B$337:$L$436,4,FALSE),"")</f>
        <v/>
      </c>
      <c r="E51" s="302" t="str">
        <f ca="1">IFERROR(VLOOKUP(ROWS(E$45:E51),Упутство!$B$337:$L$436,5,FALSE),"")</f>
        <v/>
      </c>
      <c r="F51" s="302" t="str">
        <f ca="1">IFERROR(VLOOKUP(ROWS(F$45:F51),Упутство!$B$337:$L$436,6,FALSE),"")</f>
        <v/>
      </c>
      <c r="G51" s="302" t="str">
        <f ca="1">IFERROR(VLOOKUP(ROWS(G$45:G51),Упутство!$B$337:$L$436,7,FALSE),"")</f>
        <v/>
      </c>
      <c r="H51" s="302" t="str">
        <f ca="1">IFERROR(VLOOKUP(ROWS(H$45:H51),Упутство!$B$337:$L$436,8,FALSE),"")</f>
        <v/>
      </c>
      <c r="I51" s="302" t="str">
        <f ca="1">IFERROR(VLOOKUP(ROWS(I$45:I51),Упутство!$B$337:$L$436,9,FALSE),"")</f>
        <v/>
      </c>
      <c r="J51" s="302" t="str">
        <f ca="1">IFERROR(VLOOKUP(ROWS(J$45:J51),Упутство!$B$337:$L$436,10,FALSE),"")</f>
        <v/>
      </c>
      <c r="K51" s="302" t="str">
        <f ca="1">IFERROR(VLOOKUP(ROWS(K$45:K51),Упутство!$B$337:$L$436,11,FALSE),"")</f>
        <v/>
      </c>
      <c r="L51" s="137">
        <f t="shared" ca="1" si="0"/>
        <v>0</v>
      </c>
      <c r="M51" s="134">
        <f t="shared" ca="1" si="1"/>
        <v>0</v>
      </c>
      <c r="N51" s="109"/>
      <c r="O51" s="349"/>
      <c r="P51" s="349"/>
      <c r="Q51" s="349"/>
      <c r="R51" s="349"/>
      <c r="S51" s="349"/>
      <c r="T51" s="349"/>
      <c r="U51" s="349"/>
      <c r="V51" s="6"/>
      <c r="W51" s="6"/>
      <c r="X51" s="11"/>
      <c r="Y51" s="11"/>
      <c r="Z51" s="11"/>
      <c r="AA51" s="11"/>
      <c r="AB51" s="11"/>
      <c r="AC51" s="11"/>
      <c r="AD51" s="12"/>
      <c r="AE51" s="11"/>
      <c r="AF51" s="11"/>
      <c r="AG51" s="11"/>
    </row>
    <row r="52" spans="1:33" ht="28.5" customHeight="1">
      <c r="A52" s="115">
        <f t="shared" si="2"/>
        <v>8</v>
      </c>
      <c r="B52" s="354" t="str">
        <f ca="1">IFERROR(VLOOKUP(ROWS($B$45:B52),Упутство!$B$337:$D$436,3,FALSE),"")</f>
        <v/>
      </c>
      <c r="C52" s="355"/>
      <c r="D52" s="302" t="str">
        <f ca="1">IFERROR(VLOOKUP(ROWS(D$45:D52),Упутство!$B$337:$L$436,4,FALSE),"")</f>
        <v/>
      </c>
      <c r="E52" s="302" t="str">
        <f ca="1">IFERROR(VLOOKUP(ROWS(E$45:E52),Упутство!$B$337:$L$436,5,FALSE),"")</f>
        <v/>
      </c>
      <c r="F52" s="302" t="str">
        <f ca="1">IFERROR(VLOOKUP(ROWS(F$45:F52),Упутство!$B$337:$L$436,6,FALSE),"")</f>
        <v/>
      </c>
      <c r="G52" s="302" t="str">
        <f ca="1">IFERROR(VLOOKUP(ROWS(G$45:G52),Упутство!$B$337:$L$436,7,FALSE),"")</f>
        <v/>
      </c>
      <c r="H52" s="302" t="str">
        <f ca="1">IFERROR(VLOOKUP(ROWS(H$45:H52),Упутство!$B$337:$L$436,8,FALSE),"")</f>
        <v/>
      </c>
      <c r="I52" s="302" t="str">
        <f ca="1">IFERROR(VLOOKUP(ROWS(I$45:I52),Упутство!$B$337:$L$436,9,FALSE),"")</f>
        <v/>
      </c>
      <c r="J52" s="302" t="str">
        <f ca="1">IFERROR(VLOOKUP(ROWS(J$45:J52),Упутство!$B$337:$L$436,10,FALSE),"")</f>
        <v/>
      </c>
      <c r="K52" s="302" t="str">
        <f ca="1">IFERROR(VLOOKUP(ROWS(K$45:K52),Упутство!$B$337:$L$436,11,FALSE),"")</f>
        <v/>
      </c>
      <c r="L52" s="137">
        <f t="shared" ca="1" si="0"/>
        <v>0</v>
      </c>
      <c r="M52" s="134">
        <f t="shared" ca="1" si="1"/>
        <v>0</v>
      </c>
      <c r="N52" s="109"/>
      <c r="O52" s="349"/>
      <c r="P52" s="349"/>
      <c r="Q52" s="349"/>
      <c r="R52" s="349"/>
      <c r="S52" s="349"/>
      <c r="T52" s="349"/>
      <c r="U52" s="349"/>
      <c r="V52" s="6"/>
      <c r="W52" s="6"/>
      <c r="X52" s="11"/>
      <c r="Y52" s="11"/>
      <c r="Z52" s="11"/>
      <c r="AA52" s="11"/>
      <c r="AB52" s="11"/>
      <c r="AC52" s="11"/>
      <c r="AD52" s="12"/>
      <c r="AE52" s="11"/>
      <c r="AF52" s="11"/>
      <c r="AG52" s="11"/>
    </row>
    <row r="53" spans="1:33" ht="28.5" customHeight="1">
      <c r="A53" s="115">
        <f t="shared" si="2"/>
        <v>9</v>
      </c>
      <c r="B53" s="354" t="str">
        <f ca="1">IFERROR(VLOOKUP(ROWS($B$45:B53),Упутство!$B$337:$D$436,3,FALSE),"")</f>
        <v/>
      </c>
      <c r="C53" s="355"/>
      <c r="D53" s="302" t="str">
        <f ca="1">IFERROR(VLOOKUP(ROWS(D$45:D53),Упутство!$B$337:$L$436,4,FALSE),"")</f>
        <v/>
      </c>
      <c r="E53" s="302" t="str">
        <f ca="1">IFERROR(VLOOKUP(ROWS(E$45:E53),Упутство!$B$337:$L$436,5,FALSE),"")</f>
        <v/>
      </c>
      <c r="F53" s="302" t="str">
        <f ca="1">IFERROR(VLOOKUP(ROWS(F$45:F53),Упутство!$B$337:$L$436,6,FALSE),"")</f>
        <v/>
      </c>
      <c r="G53" s="302" t="str">
        <f ca="1">IFERROR(VLOOKUP(ROWS(G$45:G53),Упутство!$B$337:$L$436,7,FALSE),"")</f>
        <v/>
      </c>
      <c r="H53" s="302" t="str">
        <f ca="1">IFERROR(VLOOKUP(ROWS(H$45:H53),Упутство!$B$337:$L$436,8,FALSE),"")</f>
        <v/>
      </c>
      <c r="I53" s="302" t="str">
        <f ca="1">IFERROR(VLOOKUP(ROWS(I$45:I53),Упутство!$B$337:$L$436,9,FALSE),"")</f>
        <v/>
      </c>
      <c r="J53" s="302" t="str">
        <f ca="1">IFERROR(VLOOKUP(ROWS(J$45:J53),Упутство!$B$337:$L$436,10,FALSE),"")</f>
        <v/>
      </c>
      <c r="K53" s="302" t="str">
        <f ca="1">IFERROR(VLOOKUP(ROWS(K$45:K53),Упутство!$B$337:$L$436,11,FALSE),"")</f>
        <v/>
      </c>
      <c r="L53" s="137">
        <f t="shared" ca="1" si="0"/>
        <v>0</v>
      </c>
      <c r="M53" s="134">
        <f t="shared" ca="1" si="1"/>
        <v>0</v>
      </c>
      <c r="N53" s="109"/>
      <c r="O53" s="373"/>
      <c r="P53" s="373"/>
      <c r="Q53" s="373"/>
      <c r="R53" s="373"/>
      <c r="S53" s="373"/>
      <c r="T53" s="373"/>
      <c r="U53" s="6"/>
      <c r="V53" s="6"/>
      <c r="W53" s="6"/>
      <c r="X53" s="11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ht="28.5" customHeight="1">
      <c r="A54" s="115">
        <f t="shared" si="2"/>
        <v>10</v>
      </c>
      <c r="B54" s="354" t="str">
        <f ca="1">IFERROR(VLOOKUP(ROWS($B$45:B54),Упутство!$B$337:$D$436,3,FALSE),"")</f>
        <v/>
      </c>
      <c r="C54" s="355"/>
      <c r="D54" s="302" t="str">
        <f ca="1">IFERROR(VLOOKUP(ROWS(D$45:D54),Упутство!$B$337:$L$436,4,FALSE),"")</f>
        <v/>
      </c>
      <c r="E54" s="302" t="str">
        <f ca="1">IFERROR(VLOOKUP(ROWS(E$45:E54),Упутство!$B$337:$L$436,5,FALSE),"")</f>
        <v/>
      </c>
      <c r="F54" s="302" t="str">
        <f ca="1">IFERROR(VLOOKUP(ROWS(F$45:F54),Упутство!$B$337:$L$436,6,FALSE),"")</f>
        <v/>
      </c>
      <c r="G54" s="302" t="str">
        <f ca="1">IFERROR(VLOOKUP(ROWS(G$45:G54),Упутство!$B$337:$L$436,7,FALSE),"")</f>
        <v/>
      </c>
      <c r="H54" s="302" t="str">
        <f ca="1">IFERROR(VLOOKUP(ROWS(H$45:H54),Упутство!$B$337:$L$436,8,FALSE),"")</f>
        <v/>
      </c>
      <c r="I54" s="302" t="str">
        <f ca="1">IFERROR(VLOOKUP(ROWS(I$45:I54),Упутство!$B$337:$L$436,9,FALSE),"")</f>
        <v/>
      </c>
      <c r="J54" s="302" t="str">
        <f ca="1">IFERROR(VLOOKUP(ROWS(J$45:J54),Упутство!$B$337:$L$436,10,FALSE),"")</f>
        <v/>
      </c>
      <c r="K54" s="302" t="str">
        <f ca="1">IFERROR(VLOOKUP(ROWS(K$45:K54),Упутство!$B$337:$L$436,11,FALSE),"")</f>
        <v/>
      </c>
      <c r="L54" s="137">
        <f t="shared" ca="1" si="0"/>
        <v>0</v>
      </c>
      <c r="M54" s="134">
        <f t="shared" ca="1" si="1"/>
        <v>0</v>
      </c>
      <c r="N54" s="109"/>
      <c r="O54" s="6"/>
      <c r="P54" s="6"/>
      <c r="Q54" s="6"/>
      <c r="R54" s="6"/>
      <c r="S54" s="6"/>
      <c r="T54" s="6"/>
      <c r="U54" s="6"/>
      <c r="V54" s="6"/>
      <c r="W54" s="6"/>
      <c r="X54" s="11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ht="28.5" customHeight="1">
      <c r="A55" s="115">
        <f t="shared" si="2"/>
        <v>11</v>
      </c>
      <c r="B55" s="354" t="str">
        <f ca="1">IFERROR(VLOOKUP(ROWS($B$45:B55),Упутство!$B$337:$D$436,3,FALSE),"")</f>
        <v/>
      </c>
      <c r="C55" s="355"/>
      <c r="D55" s="302" t="str">
        <f ca="1">IFERROR(VLOOKUP(ROWS(D$45:D55),Упутство!$B$337:$L$436,4,FALSE),"")</f>
        <v/>
      </c>
      <c r="E55" s="302" t="str">
        <f ca="1">IFERROR(VLOOKUP(ROWS(E$45:E55),Упутство!$B$337:$L$436,5,FALSE),"")</f>
        <v/>
      </c>
      <c r="F55" s="302" t="str">
        <f ca="1">IFERROR(VLOOKUP(ROWS(F$45:F55),Упутство!$B$337:$L$436,6,FALSE),"")</f>
        <v/>
      </c>
      <c r="G55" s="302" t="str">
        <f ca="1">IFERROR(VLOOKUP(ROWS(G$45:G55),Упутство!$B$337:$L$436,7,FALSE),"")</f>
        <v/>
      </c>
      <c r="H55" s="302" t="str">
        <f ca="1">IFERROR(VLOOKUP(ROWS(H$45:H55),Упутство!$B$337:$L$436,8,FALSE),"")</f>
        <v/>
      </c>
      <c r="I55" s="302" t="str">
        <f ca="1">IFERROR(VLOOKUP(ROWS(I$45:I55),Упутство!$B$337:$L$436,9,FALSE),"")</f>
        <v/>
      </c>
      <c r="J55" s="302" t="str">
        <f ca="1">IFERROR(VLOOKUP(ROWS(J$45:J55),Упутство!$B$337:$L$436,10,FALSE),"")</f>
        <v/>
      </c>
      <c r="K55" s="302" t="str">
        <f ca="1">IFERROR(VLOOKUP(ROWS(K$45:K55),Упутство!$B$337:$L$436,11,FALSE),"")</f>
        <v/>
      </c>
      <c r="L55" s="137">
        <f t="shared" ca="1" si="0"/>
        <v>0</v>
      </c>
      <c r="M55" s="134">
        <f t="shared" ca="1" si="1"/>
        <v>0</v>
      </c>
      <c r="N55" s="109"/>
      <c r="O55" s="6"/>
      <c r="P55" s="6"/>
      <c r="Q55" s="6"/>
      <c r="R55" s="6"/>
      <c r="S55" s="6"/>
      <c r="T55" s="6"/>
      <c r="U55" s="6"/>
      <c r="V55" s="6"/>
      <c r="W55" s="6"/>
      <c r="X55" s="11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ht="28.5" customHeight="1">
      <c r="A56" s="115">
        <f t="shared" si="2"/>
        <v>12</v>
      </c>
      <c r="B56" s="354" t="str">
        <f ca="1">IFERROR(VLOOKUP(ROWS($B$45:B56),Упутство!$B$337:$D$436,3,FALSE),"")</f>
        <v/>
      </c>
      <c r="C56" s="355"/>
      <c r="D56" s="302" t="str">
        <f ca="1">IFERROR(VLOOKUP(ROWS(D$45:D56),Упутство!$B$337:$L$436,4,FALSE),"")</f>
        <v/>
      </c>
      <c r="E56" s="302" t="str">
        <f ca="1">IFERROR(VLOOKUP(ROWS(E$45:E56),Упутство!$B$337:$L$436,5,FALSE),"")</f>
        <v/>
      </c>
      <c r="F56" s="302" t="str">
        <f ca="1">IFERROR(VLOOKUP(ROWS(F$45:F56),Упутство!$B$337:$L$436,6,FALSE),"")</f>
        <v/>
      </c>
      <c r="G56" s="302" t="str">
        <f ca="1">IFERROR(VLOOKUP(ROWS(G$45:G56),Упутство!$B$337:$L$436,7,FALSE),"")</f>
        <v/>
      </c>
      <c r="H56" s="302" t="str">
        <f ca="1">IFERROR(VLOOKUP(ROWS(H$45:H56),Упутство!$B$337:$L$436,8,FALSE),"")</f>
        <v/>
      </c>
      <c r="I56" s="302" t="str">
        <f ca="1">IFERROR(VLOOKUP(ROWS(I$45:I56),Упутство!$B$337:$L$436,9,FALSE),"")</f>
        <v/>
      </c>
      <c r="J56" s="302" t="str">
        <f ca="1">IFERROR(VLOOKUP(ROWS(J$45:J56),Упутство!$B$337:$L$436,10,FALSE),"")</f>
        <v/>
      </c>
      <c r="K56" s="302" t="str">
        <f ca="1">IFERROR(VLOOKUP(ROWS(K$45:K56),Упутство!$B$337:$L$436,11,FALSE),"")</f>
        <v/>
      </c>
      <c r="L56" s="137">
        <f t="shared" ca="1" si="0"/>
        <v>0</v>
      </c>
      <c r="M56" s="134">
        <f t="shared" ca="1" si="1"/>
        <v>0</v>
      </c>
      <c r="N56" s="109"/>
      <c r="O56" s="6"/>
      <c r="P56" s="6"/>
      <c r="Q56" s="6"/>
      <c r="R56" s="6"/>
      <c r="S56" s="6"/>
      <c r="T56" s="6"/>
      <c r="U56" s="6"/>
      <c r="V56" s="6"/>
      <c r="W56" s="6"/>
      <c r="X56" s="11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ht="28.5" customHeight="1">
      <c r="A57" s="115">
        <f t="shared" si="2"/>
        <v>13</v>
      </c>
      <c r="B57" s="354" t="str">
        <f ca="1">IFERROR(VLOOKUP(ROWS($B$45:B57),Упутство!$B$337:$D$436,3,FALSE),"")</f>
        <v/>
      </c>
      <c r="C57" s="355"/>
      <c r="D57" s="302" t="str">
        <f ca="1">IFERROR(VLOOKUP(ROWS(D$45:D57),Упутство!$B$337:$L$436,4,FALSE),"")</f>
        <v/>
      </c>
      <c r="E57" s="302" t="str">
        <f ca="1">IFERROR(VLOOKUP(ROWS(E$45:E57),Упутство!$B$337:$L$436,5,FALSE),"")</f>
        <v/>
      </c>
      <c r="F57" s="302" t="str">
        <f ca="1">IFERROR(VLOOKUP(ROWS(F$45:F57),Упутство!$B$337:$L$436,6,FALSE),"")</f>
        <v/>
      </c>
      <c r="G57" s="302" t="str">
        <f ca="1">IFERROR(VLOOKUP(ROWS(G$45:G57),Упутство!$B$337:$L$436,7,FALSE),"")</f>
        <v/>
      </c>
      <c r="H57" s="302" t="str">
        <f ca="1">IFERROR(VLOOKUP(ROWS(H$45:H57),Упутство!$B$337:$L$436,8,FALSE),"")</f>
        <v/>
      </c>
      <c r="I57" s="302" t="str">
        <f ca="1">IFERROR(VLOOKUP(ROWS(I$45:I57),Упутство!$B$337:$L$436,9,FALSE),"")</f>
        <v/>
      </c>
      <c r="J57" s="302" t="str">
        <f ca="1">IFERROR(VLOOKUP(ROWS(J$45:J57),Упутство!$B$337:$L$436,10,FALSE),"")</f>
        <v/>
      </c>
      <c r="K57" s="302" t="str">
        <f ca="1">IFERROR(VLOOKUP(ROWS(K$45:K57),Упутство!$B$337:$L$436,11,FALSE),"")</f>
        <v/>
      </c>
      <c r="L57" s="137">
        <f t="shared" ca="1" si="0"/>
        <v>0</v>
      </c>
      <c r="M57" s="134">
        <f t="shared" ca="1" si="1"/>
        <v>0</v>
      </c>
      <c r="N57" s="109"/>
      <c r="O57" s="6"/>
      <c r="P57" s="6"/>
      <c r="Q57" s="6"/>
      <c r="R57" s="6"/>
      <c r="S57" s="6"/>
      <c r="T57" s="6"/>
      <c r="U57" s="6"/>
      <c r="V57" s="6"/>
      <c r="W57" s="6"/>
      <c r="X57" s="11"/>
      <c r="Y57" s="11"/>
      <c r="Z57" s="11"/>
      <c r="AA57" s="11"/>
      <c r="AB57" s="11"/>
      <c r="AC57" s="11"/>
      <c r="AD57" s="12"/>
      <c r="AE57" s="11"/>
      <c r="AF57" s="11"/>
      <c r="AG57" s="11"/>
    </row>
    <row r="58" spans="1:33" ht="28.5" customHeight="1">
      <c r="A58" s="115">
        <f t="shared" si="2"/>
        <v>14</v>
      </c>
      <c r="B58" s="354" t="str">
        <f ca="1">IFERROR(VLOOKUP(ROWS($B$45:B58),Упутство!$B$337:$D$436,3,FALSE),"")</f>
        <v/>
      </c>
      <c r="C58" s="355"/>
      <c r="D58" s="302" t="str">
        <f ca="1">IFERROR(VLOOKUP(ROWS(D$45:D58),Упутство!$B$337:$L$436,4,FALSE),"")</f>
        <v/>
      </c>
      <c r="E58" s="302" t="str">
        <f ca="1">IFERROR(VLOOKUP(ROWS(E$45:E58),Упутство!$B$337:$L$436,5,FALSE),"")</f>
        <v/>
      </c>
      <c r="F58" s="302" t="str">
        <f ca="1">IFERROR(VLOOKUP(ROWS(F$45:F58),Упутство!$B$337:$L$436,6,FALSE),"")</f>
        <v/>
      </c>
      <c r="G58" s="302" t="str">
        <f ca="1">IFERROR(VLOOKUP(ROWS(G$45:G58),Упутство!$B$337:$L$436,7,FALSE),"")</f>
        <v/>
      </c>
      <c r="H58" s="302" t="str">
        <f ca="1">IFERROR(VLOOKUP(ROWS(H$45:H58),Упутство!$B$337:$L$436,8,FALSE),"")</f>
        <v/>
      </c>
      <c r="I58" s="302" t="str">
        <f ca="1">IFERROR(VLOOKUP(ROWS(I$45:I58),Упутство!$B$337:$L$436,9,FALSE),"")</f>
        <v/>
      </c>
      <c r="J58" s="302" t="str">
        <f ca="1">IFERROR(VLOOKUP(ROWS(J$45:J58),Упутство!$B$337:$L$436,10,FALSE),"")</f>
        <v/>
      </c>
      <c r="K58" s="302" t="str">
        <f ca="1">IFERROR(VLOOKUP(ROWS(K$45:K58),Упутство!$B$337:$L$436,11,FALSE),"")</f>
        <v/>
      </c>
      <c r="L58" s="137">
        <f t="shared" ca="1" si="0"/>
        <v>0</v>
      </c>
      <c r="M58" s="134">
        <f t="shared" ca="1" si="1"/>
        <v>0</v>
      </c>
      <c r="N58" s="109"/>
      <c r="O58" s="349" t="s">
        <v>2388</v>
      </c>
      <c r="P58" s="349"/>
      <c r="Q58" s="349"/>
      <c r="R58" s="349"/>
      <c r="S58" s="349"/>
      <c r="T58" s="349"/>
      <c r="U58" s="349"/>
      <c r="V58" s="6"/>
      <c r="W58" s="6"/>
      <c r="X58" s="11"/>
      <c r="Y58" s="11"/>
      <c r="Z58" s="11"/>
      <c r="AA58" s="11"/>
      <c r="AB58" s="11"/>
      <c r="AC58" s="11"/>
      <c r="AD58" s="12"/>
      <c r="AE58" s="11"/>
      <c r="AF58" s="11"/>
      <c r="AG58" s="11"/>
    </row>
    <row r="59" spans="1:33" ht="28.5" customHeight="1">
      <c r="A59" s="115">
        <f>A58+1</f>
        <v>15</v>
      </c>
      <c r="B59" s="354" t="str">
        <f ca="1">IFERROR(VLOOKUP(ROWS($B$45:B59),Упутство!$B$337:$D$436,3,FALSE),"")</f>
        <v/>
      </c>
      <c r="C59" s="355"/>
      <c r="D59" s="302" t="str">
        <f ca="1">IFERROR(VLOOKUP(ROWS(D$45:D59),Упутство!$B$337:$L$436,4,FALSE),"")</f>
        <v/>
      </c>
      <c r="E59" s="302" t="str">
        <f ca="1">IFERROR(VLOOKUP(ROWS(E$45:E59),Упутство!$B$337:$L$436,5,FALSE),"")</f>
        <v/>
      </c>
      <c r="F59" s="302" t="str">
        <f ca="1">IFERROR(VLOOKUP(ROWS(F$45:F59),Упутство!$B$337:$L$436,6,FALSE),"")</f>
        <v/>
      </c>
      <c r="G59" s="302" t="str">
        <f ca="1">IFERROR(VLOOKUP(ROWS(G$45:G59),Упутство!$B$337:$L$436,7,FALSE),"")</f>
        <v/>
      </c>
      <c r="H59" s="302" t="str">
        <f ca="1">IFERROR(VLOOKUP(ROWS(H$45:H59),Упутство!$B$337:$L$436,8,FALSE),"")</f>
        <v/>
      </c>
      <c r="I59" s="302" t="str">
        <f ca="1">IFERROR(VLOOKUP(ROWS(I$45:I59),Упутство!$B$337:$L$436,9,FALSE),"")</f>
        <v/>
      </c>
      <c r="J59" s="302" t="str">
        <f ca="1">IFERROR(VLOOKUP(ROWS(J$45:J59),Упутство!$B$337:$L$436,10,FALSE),"")</f>
        <v/>
      </c>
      <c r="K59" s="302" t="str">
        <f ca="1">IFERROR(VLOOKUP(ROWS(K$45:K59),Упутство!$B$337:$L$436,11,FALSE),"")</f>
        <v/>
      </c>
      <c r="L59" s="137">
        <f t="shared" ca="1" si="0"/>
        <v>0</v>
      </c>
      <c r="M59" s="134">
        <f t="shared" ca="1" si="1"/>
        <v>0</v>
      </c>
      <c r="N59" s="109"/>
      <c r="O59" s="349"/>
      <c r="P59" s="349"/>
      <c r="Q59" s="349"/>
      <c r="R59" s="349"/>
      <c r="S59" s="349"/>
      <c r="T59" s="349"/>
      <c r="U59" s="349"/>
      <c r="V59" s="6"/>
      <c r="W59" s="6"/>
      <c r="X59" s="11"/>
      <c r="Y59" s="11"/>
      <c r="Z59" s="11"/>
      <c r="AA59" s="11"/>
      <c r="AB59" s="11"/>
      <c r="AC59" s="11"/>
      <c r="AD59" s="12"/>
      <c r="AE59" s="11"/>
      <c r="AF59" s="11"/>
      <c r="AG59" s="11"/>
    </row>
    <row r="60" spans="1:33" ht="28.5" hidden="1" customHeight="1" collapsed="1">
      <c r="A60" s="115">
        <f t="shared" si="2"/>
        <v>16</v>
      </c>
      <c r="B60" s="354" t="str">
        <f ca="1">IFERROR(VLOOKUP(ROWS($B$45:B60),Упутство!$B$337:$D$436,3,FALSE),"")</f>
        <v/>
      </c>
      <c r="C60" s="355"/>
      <c r="D60" s="302" t="str">
        <f ca="1">IFERROR(VLOOKUP(ROWS(D$45:D60),Упутство!$B$337:$L$436,4,FALSE),"")</f>
        <v/>
      </c>
      <c r="E60" s="302" t="str">
        <f ca="1">IFERROR(VLOOKUP(ROWS(E$45:E60),Упутство!$B$337:$L$436,5,FALSE),"")</f>
        <v/>
      </c>
      <c r="F60" s="302" t="str">
        <f ca="1">IFERROR(VLOOKUP(ROWS(F$45:F60),Упутство!$B$337:$L$436,6,FALSE),"")</f>
        <v/>
      </c>
      <c r="G60" s="302" t="str">
        <f ca="1">IFERROR(VLOOKUP(ROWS(G$45:G60),Упутство!$B$337:$L$436,7,FALSE),"")</f>
        <v/>
      </c>
      <c r="H60" s="302" t="str">
        <f ca="1">IFERROR(VLOOKUP(ROWS(H$45:H60),Упутство!$B$337:$L$436,8,FALSE),"")</f>
        <v/>
      </c>
      <c r="I60" s="302" t="str">
        <f ca="1">IFERROR(VLOOKUP(ROWS(I$45:I60),Упутство!$B$337:$L$436,9,FALSE),"")</f>
        <v/>
      </c>
      <c r="J60" s="302" t="str">
        <f ca="1">IFERROR(VLOOKUP(ROWS(J$45:J60),Упутство!$B$337:$L$436,10,FALSE),"")</f>
        <v/>
      </c>
      <c r="K60" s="302" t="str">
        <f ca="1">IFERROR(VLOOKUP(ROWS(K$45:K60),Упутство!$B$337:$L$436,11,FALSE),"")</f>
        <v/>
      </c>
      <c r="L60" s="137">
        <f t="shared" ca="1" si="0"/>
        <v>0</v>
      </c>
      <c r="M60" s="134">
        <f t="shared" ca="1" si="1"/>
        <v>0</v>
      </c>
      <c r="N60" s="109"/>
      <c r="W60" s="6"/>
      <c r="X60" s="11"/>
      <c r="Y60" s="11"/>
      <c r="Z60" s="11"/>
      <c r="AA60" s="11"/>
      <c r="AB60" s="11"/>
      <c r="AC60" s="11"/>
      <c r="AD60" s="12"/>
      <c r="AE60" s="11"/>
      <c r="AF60" s="11"/>
      <c r="AG60" s="11"/>
    </row>
    <row r="61" spans="1:33" ht="28.5" hidden="1" customHeight="1">
      <c r="A61" s="115">
        <f t="shared" si="2"/>
        <v>17</v>
      </c>
      <c r="B61" s="354" t="str">
        <f ca="1">IFERROR(VLOOKUP(ROWS($B$45:B61),Упутство!$B$337:$D$436,3,FALSE),"")</f>
        <v/>
      </c>
      <c r="C61" s="355"/>
      <c r="D61" s="302" t="str">
        <f ca="1">IFERROR(VLOOKUP(ROWS(D$45:D61),Упутство!$B$337:$L$436,4,FALSE),"")</f>
        <v/>
      </c>
      <c r="E61" s="302" t="str">
        <f ca="1">IFERROR(VLOOKUP(ROWS(E$45:E61),Упутство!$B$337:$L$436,5,FALSE),"")</f>
        <v/>
      </c>
      <c r="F61" s="302" t="str">
        <f ca="1">IFERROR(VLOOKUP(ROWS(F$45:F61),Упутство!$B$337:$L$436,6,FALSE),"")</f>
        <v/>
      </c>
      <c r="G61" s="302" t="str">
        <f ca="1">IFERROR(VLOOKUP(ROWS(G$45:G61),Упутство!$B$337:$L$436,7,FALSE),"")</f>
        <v/>
      </c>
      <c r="H61" s="302" t="str">
        <f ca="1">IFERROR(VLOOKUP(ROWS(H$45:H61),Упутство!$B$337:$L$436,8,FALSE),"")</f>
        <v/>
      </c>
      <c r="I61" s="302" t="str">
        <f ca="1">IFERROR(VLOOKUP(ROWS(I$45:I61),Упутство!$B$337:$L$436,9,FALSE),"")</f>
        <v/>
      </c>
      <c r="J61" s="302" t="str">
        <f ca="1">IFERROR(VLOOKUP(ROWS(J$45:J61),Упутство!$B$337:$L$436,10,FALSE),"")</f>
        <v/>
      </c>
      <c r="K61" s="302" t="str">
        <f ca="1">IFERROR(VLOOKUP(ROWS(K$45:K61),Упутство!$B$337:$L$436,11,FALSE),"")</f>
        <v/>
      </c>
      <c r="L61" s="137">
        <f t="shared" ca="1" si="0"/>
        <v>0</v>
      </c>
      <c r="M61" s="134">
        <f t="shared" ca="1" si="1"/>
        <v>0</v>
      </c>
      <c r="N61" s="109"/>
      <c r="O61" s="63"/>
      <c r="P61" s="63"/>
      <c r="Q61" s="63"/>
      <c r="R61" s="63"/>
      <c r="S61" s="63"/>
      <c r="T61" s="63"/>
      <c r="U61" s="63"/>
      <c r="V61" s="63"/>
      <c r="W61" s="63"/>
      <c r="X61" s="11"/>
      <c r="Y61" s="11"/>
      <c r="Z61" s="11"/>
      <c r="AA61" s="11"/>
      <c r="AB61" s="11"/>
      <c r="AC61" s="11"/>
      <c r="AD61" s="12"/>
      <c r="AE61" s="11"/>
      <c r="AF61" s="11"/>
      <c r="AG61" s="11"/>
    </row>
    <row r="62" spans="1:33" ht="28.5" hidden="1" customHeight="1" collapsed="1">
      <c r="A62" s="115">
        <f t="shared" si="2"/>
        <v>18</v>
      </c>
      <c r="B62" s="354" t="str">
        <f ca="1">IFERROR(VLOOKUP(ROWS($B$45:B62),Упутство!$B$337:$D$436,3,FALSE),"")</f>
        <v/>
      </c>
      <c r="C62" s="355"/>
      <c r="D62" s="302" t="str">
        <f ca="1">IFERROR(VLOOKUP(ROWS(D$45:D62),Упутство!$B$337:$L$436,4,FALSE),"")</f>
        <v/>
      </c>
      <c r="E62" s="302" t="str">
        <f ca="1">IFERROR(VLOOKUP(ROWS(E$45:E62),Упутство!$B$337:$L$436,5,FALSE),"")</f>
        <v/>
      </c>
      <c r="F62" s="302" t="str">
        <f ca="1">IFERROR(VLOOKUP(ROWS(F$45:F62),Упутство!$B$337:$L$436,6,FALSE),"")</f>
        <v/>
      </c>
      <c r="G62" s="302" t="str">
        <f ca="1">IFERROR(VLOOKUP(ROWS(G$45:G62),Упутство!$B$337:$L$436,7,FALSE),"")</f>
        <v/>
      </c>
      <c r="H62" s="302" t="str">
        <f ca="1">IFERROR(VLOOKUP(ROWS(H$45:H62),Упутство!$B$337:$L$436,8,FALSE),"")</f>
        <v/>
      </c>
      <c r="I62" s="302" t="str">
        <f ca="1">IFERROR(VLOOKUP(ROWS(I$45:I62),Упутство!$B$337:$L$436,9,FALSE),"")</f>
        <v/>
      </c>
      <c r="J62" s="302" t="str">
        <f ca="1">IFERROR(VLOOKUP(ROWS(J$45:J62),Упутство!$B$337:$L$436,10,FALSE),"")</f>
        <v/>
      </c>
      <c r="K62" s="302" t="str">
        <f ca="1">IFERROR(VLOOKUP(ROWS(K$45:K62),Упутство!$B$337:$L$436,11,FALSE),"")</f>
        <v/>
      </c>
      <c r="L62" s="137">
        <f t="shared" ca="1" si="0"/>
        <v>0</v>
      </c>
      <c r="M62" s="134">
        <f t="shared" ca="1" si="1"/>
        <v>0</v>
      </c>
      <c r="N62" s="109"/>
      <c r="O62" s="373"/>
      <c r="P62" s="373"/>
      <c r="Q62" s="373"/>
      <c r="R62" s="373"/>
      <c r="S62" s="373"/>
      <c r="T62" s="373"/>
      <c r="U62" s="63"/>
      <c r="V62" s="63"/>
      <c r="W62" s="63"/>
      <c r="X62" s="11"/>
      <c r="Y62" s="11"/>
      <c r="Z62" s="11"/>
      <c r="AA62" s="11"/>
      <c r="AB62" s="11"/>
      <c r="AC62" s="11"/>
      <c r="AD62" s="12"/>
      <c r="AE62" s="11"/>
      <c r="AF62" s="11"/>
      <c r="AG62" s="11"/>
    </row>
    <row r="63" spans="1:33" ht="28.5" hidden="1" customHeight="1">
      <c r="A63" s="115">
        <f t="shared" si="2"/>
        <v>19</v>
      </c>
      <c r="B63" s="354" t="str">
        <f ca="1">IFERROR(VLOOKUP(ROWS($B$45:B63),Упутство!$B$337:$D$436,3,FALSE),"")</f>
        <v/>
      </c>
      <c r="C63" s="355"/>
      <c r="D63" s="302" t="str">
        <f ca="1">IFERROR(VLOOKUP(ROWS(D$45:D63),Упутство!$B$337:$L$436,4,FALSE),"")</f>
        <v/>
      </c>
      <c r="E63" s="302" t="str">
        <f ca="1">IFERROR(VLOOKUP(ROWS(E$45:E63),Упутство!$B$337:$L$436,5,FALSE),"")</f>
        <v/>
      </c>
      <c r="F63" s="302" t="str">
        <f ca="1">IFERROR(VLOOKUP(ROWS(F$45:F63),Упутство!$B$337:$L$436,6,FALSE),"")</f>
        <v/>
      </c>
      <c r="G63" s="302" t="str">
        <f ca="1">IFERROR(VLOOKUP(ROWS(G$45:G63),Упутство!$B$337:$L$436,7,FALSE),"")</f>
        <v/>
      </c>
      <c r="H63" s="302" t="str">
        <f ca="1">IFERROR(VLOOKUP(ROWS(H$45:H63),Упутство!$B$337:$L$436,8,FALSE),"")</f>
        <v/>
      </c>
      <c r="I63" s="302" t="str">
        <f ca="1">IFERROR(VLOOKUP(ROWS(I$45:I63),Упутство!$B$337:$L$436,9,FALSE),"")</f>
        <v/>
      </c>
      <c r="J63" s="302" t="str">
        <f ca="1">IFERROR(VLOOKUP(ROWS(J$45:J63),Упутство!$B$337:$L$436,10,FALSE),"")</f>
        <v/>
      </c>
      <c r="K63" s="302" t="str">
        <f ca="1">IFERROR(VLOOKUP(ROWS(K$45:K63),Упутство!$B$337:$L$436,11,FALSE),"")</f>
        <v/>
      </c>
      <c r="L63" s="137">
        <f t="shared" ca="1" si="0"/>
        <v>0</v>
      </c>
      <c r="M63" s="134">
        <f t="shared" ca="1" si="1"/>
        <v>0</v>
      </c>
      <c r="N63" s="109"/>
      <c r="O63" s="63"/>
      <c r="P63" s="63"/>
      <c r="Q63" s="63"/>
      <c r="R63" s="63"/>
      <c r="S63" s="63"/>
      <c r="T63" s="63"/>
      <c r="U63" s="63"/>
      <c r="V63" s="63"/>
      <c r="W63" s="63"/>
      <c r="X63" s="11"/>
      <c r="Y63" s="11"/>
      <c r="Z63" s="11"/>
      <c r="AA63" s="11"/>
      <c r="AB63" s="11"/>
      <c r="AC63" s="11"/>
      <c r="AD63" s="12"/>
      <c r="AE63" s="11"/>
      <c r="AF63" s="11"/>
      <c r="AG63" s="11"/>
    </row>
    <row r="64" spans="1:33" ht="28.5" hidden="1" customHeight="1">
      <c r="A64" s="115">
        <f t="shared" si="2"/>
        <v>20</v>
      </c>
      <c r="B64" s="354" t="str">
        <f ca="1">IFERROR(VLOOKUP(ROWS($B$45:B64),Упутство!$B$337:$D$436,3,FALSE),"")</f>
        <v/>
      </c>
      <c r="C64" s="355"/>
      <c r="D64" s="302" t="str">
        <f ca="1">IFERROR(VLOOKUP(ROWS(D$45:D64),Упутство!$B$337:$L$436,4,FALSE),"")</f>
        <v/>
      </c>
      <c r="E64" s="302" t="str">
        <f ca="1">IFERROR(VLOOKUP(ROWS(E$45:E64),Упутство!$B$337:$L$436,5,FALSE),"")</f>
        <v/>
      </c>
      <c r="F64" s="302" t="str">
        <f ca="1">IFERROR(VLOOKUP(ROWS(F$45:F64),Упутство!$B$337:$L$436,6,FALSE),"")</f>
        <v/>
      </c>
      <c r="G64" s="302" t="str">
        <f ca="1">IFERROR(VLOOKUP(ROWS(G$45:G64),Упутство!$B$337:$L$436,7,FALSE),"")</f>
        <v/>
      </c>
      <c r="H64" s="302" t="str">
        <f ca="1">IFERROR(VLOOKUP(ROWS(H$45:H64),Упутство!$B$337:$L$436,8,FALSE),"")</f>
        <v/>
      </c>
      <c r="I64" s="302" t="str">
        <f ca="1">IFERROR(VLOOKUP(ROWS(I$45:I64),Упутство!$B$337:$L$436,9,FALSE),"")</f>
        <v/>
      </c>
      <c r="J64" s="302" t="str">
        <f ca="1">IFERROR(VLOOKUP(ROWS(J$45:J64),Упутство!$B$337:$L$436,10,FALSE),"")</f>
        <v/>
      </c>
      <c r="K64" s="302" t="str">
        <f ca="1">IFERROR(VLOOKUP(ROWS(K$45:K64),Упутство!$B$337:$L$436,11,FALSE),"")</f>
        <v/>
      </c>
      <c r="L64" s="137">
        <f t="shared" ca="1" si="0"/>
        <v>0</v>
      </c>
      <c r="M64" s="134">
        <f t="shared" ca="1" si="1"/>
        <v>0</v>
      </c>
      <c r="N64" s="109"/>
      <c r="O64" s="63"/>
      <c r="P64" s="63"/>
      <c r="Q64" s="63"/>
      <c r="R64" s="63"/>
      <c r="S64" s="63"/>
      <c r="T64" s="63"/>
      <c r="U64" s="63"/>
      <c r="V64" s="63"/>
      <c r="W64" s="63"/>
      <c r="X64" s="11"/>
      <c r="Y64" s="11"/>
      <c r="Z64" s="11"/>
      <c r="AA64" s="11"/>
      <c r="AB64" s="11"/>
      <c r="AC64" s="11"/>
      <c r="AD64" s="12"/>
      <c r="AE64" s="11"/>
      <c r="AF64" s="11"/>
      <c r="AG64" s="11"/>
    </row>
    <row r="65" spans="1:33" ht="28.5" hidden="1" customHeight="1">
      <c r="A65" s="115">
        <f t="shared" si="2"/>
        <v>21</v>
      </c>
      <c r="B65" s="354" t="str">
        <f ca="1">IFERROR(VLOOKUP(ROWS($B$45:B65),Упутство!$B$337:$D$436,3,FALSE),"")</f>
        <v/>
      </c>
      <c r="C65" s="355"/>
      <c r="D65" s="302" t="str">
        <f ca="1">IFERROR(VLOOKUP(ROWS(D$45:D65),Упутство!$B$337:$L$436,4,FALSE),"")</f>
        <v/>
      </c>
      <c r="E65" s="302" t="str">
        <f ca="1">IFERROR(VLOOKUP(ROWS(E$45:E65),Упутство!$B$337:$L$436,5,FALSE),"")</f>
        <v/>
      </c>
      <c r="F65" s="302" t="str">
        <f ca="1">IFERROR(VLOOKUP(ROWS(F$45:F65),Упутство!$B$337:$L$436,6,FALSE),"")</f>
        <v/>
      </c>
      <c r="G65" s="302" t="str">
        <f ca="1">IFERROR(VLOOKUP(ROWS(G$45:G65),Упутство!$B$337:$L$436,7,FALSE),"")</f>
        <v/>
      </c>
      <c r="H65" s="302" t="str">
        <f ca="1">IFERROR(VLOOKUP(ROWS(H$45:H65),Упутство!$B$337:$L$436,8,FALSE),"")</f>
        <v/>
      </c>
      <c r="I65" s="302" t="str">
        <f ca="1">IFERROR(VLOOKUP(ROWS(I$45:I65),Упутство!$B$337:$L$436,9,FALSE),"")</f>
        <v/>
      </c>
      <c r="J65" s="302" t="str">
        <f ca="1">IFERROR(VLOOKUP(ROWS(J$45:J65),Упутство!$B$337:$L$436,10,FALSE),"")</f>
        <v/>
      </c>
      <c r="K65" s="302" t="str">
        <f ca="1">IFERROR(VLOOKUP(ROWS(K$45:K65),Упутство!$B$337:$L$436,11,FALSE),"")</f>
        <v/>
      </c>
      <c r="L65" s="137">
        <f t="shared" ca="1" si="0"/>
        <v>0</v>
      </c>
      <c r="M65" s="134">
        <f t="shared" ca="1" si="1"/>
        <v>0</v>
      </c>
      <c r="N65" s="109"/>
      <c r="O65" s="63"/>
      <c r="P65" s="63"/>
      <c r="Q65" s="63"/>
      <c r="R65" s="63"/>
      <c r="S65" s="63"/>
      <c r="T65" s="63"/>
      <c r="U65" s="63"/>
      <c r="V65" s="63"/>
      <c r="W65" s="63"/>
      <c r="X65" s="11"/>
      <c r="Y65" s="11"/>
      <c r="Z65" s="11"/>
      <c r="AA65" s="11"/>
      <c r="AB65" s="11"/>
      <c r="AC65" s="11"/>
      <c r="AD65" s="12"/>
      <c r="AE65" s="11"/>
      <c r="AF65" s="11"/>
      <c r="AG65" s="11"/>
    </row>
    <row r="66" spans="1:33" ht="28.5" hidden="1" customHeight="1">
      <c r="A66" s="115">
        <f t="shared" si="2"/>
        <v>22</v>
      </c>
      <c r="B66" s="354" t="str">
        <f ca="1">IFERROR(VLOOKUP(ROWS($B$45:B66),Упутство!$B$337:$D$436,3,FALSE),"")</f>
        <v/>
      </c>
      <c r="C66" s="355"/>
      <c r="D66" s="302" t="str">
        <f ca="1">IFERROR(VLOOKUP(ROWS(D$45:D66),Упутство!$B$337:$L$436,4,FALSE),"")</f>
        <v/>
      </c>
      <c r="E66" s="302" t="str">
        <f ca="1">IFERROR(VLOOKUP(ROWS(E$45:E66),Упутство!$B$337:$L$436,5,FALSE),"")</f>
        <v/>
      </c>
      <c r="F66" s="302" t="str">
        <f ca="1">IFERROR(VLOOKUP(ROWS(F$45:F66),Упутство!$B$337:$L$436,6,FALSE),"")</f>
        <v/>
      </c>
      <c r="G66" s="302" t="str">
        <f ca="1">IFERROR(VLOOKUP(ROWS(G$45:G66),Упутство!$B$337:$L$436,7,FALSE),"")</f>
        <v/>
      </c>
      <c r="H66" s="302" t="str">
        <f ca="1">IFERROR(VLOOKUP(ROWS(H$45:H66),Упутство!$B$337:$L$436,8,FALSE),"")</f>
        <v/>
      </c>
      <c r="I66" s="302" t="str">
        <f ca="1">IFERROR(VLOOKUP(ROWS(I$45:I66),Упутство!$B$337:$L$436,9,FALSE),"")</f>
        <v/>
      </c>
      <c r="J66" s="302" t="str">
        <f ca="1">IFERROR(VLOOKUP(ROWS(J$45:J66),Упутство!$B$337:$L$436,10,FALSE),"")</f>
        <v/>
      </c>
      <c r="K66" s="302" t="str">
        <f ca="1">IFERROR(VLOOKUP(ROWS(K$45:K66),Упутство!$B$337:$L$436,11,FALSE),"")</f>
        <v/>
      </c>
      <c r="L66" s="137">
        <f t="shared" ca="1" si="0"/>
        <v>0</v>
      </c>
      <c r="M66" s="134">
        <f t="shared" ca="1" si="1"/>
        <v>0</v>
      </c>
      <c r="N66" s="109"/>
      <c r="O66" s="63"/>
      <c r="P66" s="63"/>
      <c r="Q66" s="63"/>
      <c r="R66" s="63"/>
      <c r="S66" s="63"/>
      <c r="T66" s="63"/>
      <c r="U66" s="63"/>
      <c r="V66" s="63"/>
      <c r="W66" s="63"/>
      <c r="X66" s="11"/>
      <c r="Y66" s="11"/>
      <c r="Z66" s="11"/>
      <c r="AA66" s="11"/>
      <c r="AB66" s="11"/>
      <c r="AC66" s="11"/>
      <c r="AD66" s="12"/>
      <c r="AE66" s="11"/>
      <c r="AF66" s="11"/>
      <c r="AG66" s="11"/>
    </row>
    <row r="67" spans="1:33" ht="28.5" hidden="1" customHeight="1">
      <c r="A67" s="115">
        <f t="shared" si="2"/>
        <v>23</v>
      </c>
      <c r="B67" s="354" t="str">
        <f ca="1">IFERROR(VLOOKUP(ROWS($B$45:B67),Упутство!$B$337:$D$436,3,FALSE),"")</f>
        <v/>
      </c>
      <c r="C67" s="355"/>
      <c r="D67" s="302" t="str">
        <f ca="1">IFERROR(VLOOKUP(ROWS(D$45:D67),Упутство!$B$337:$L$436,4,FALSE),"")</f>
        <v/>
      </c>
      <c r="E67" s="302" t="str">
        <f ca="1">IFERROR(VLOOKUP(ROWS(E$45:E67),Упутство!$B$337:$L$436,5,FALSE),"")</f>
        <v/>
      </c>
      <c r="F67" s="302" t="str">
        <f ca="1">IFERROR(VLOOKUP(ROWS(F$45:F67),Упутство!$B$337:$L$436,6,FALSE),"")</f>
        <v/>
      </c>
      <c r="G67" s="302" t="str">
        <f ca="1">IFERROR(VLOOKUP(ROWS(G$45:G67),Упутство!$B$337:$L$436,7,FALSE),"")</f>
        <v/>
      </c>
      <c r="H67" s="302" t="str">
        <f ca="1">IFERROR(VLOOKUP(ROWS(H$45:H67),Упутство!$B$337:$L$436,8,FALSE),"")</f>
        <v/>
      </c>
      <c r="I67" s="302" t="str">
        <f ca="1">IFERROR(VLOOKUP(ROWS(I$45:I67),Упутство!$B$337:$L$436,9,FALSE),"")</f>
        <v/>
      </c>
      <c r="J67" s="302" t="str">
        <f ca="1">IFERROR(VLOOKUP(ROWS(J$45:J67),Упутство!$B$337:$L$436,10,FALSE),"")</f>
        <v/>
      </c>
      <c r="K67" s="302" t="str">
        <f ca="1">IFERROR(VLOOKUP(ROWS(K$45:K67),Упутство!$B$337:$L$436,11,FALSE),"")</f>
        <v/>
      </c>
      <c r="L67" s="137">
        <f t="shared" ca="1" si="0"/>
        <v>0</v>
      </c>
      <c r="M67" s="134">
        <f t="shared" ca="1" si="1"/>
        <v>0</v>
      </c>
      <c r="N67" s="109"/>
      <c r="O67" s="63"/>
      <c r="P67" s="63"/>
      <c r="Q67" s="63"/>
      <c r="R67" s="63"/>
      <c r="S67" s="63"/>
      <c r="T67" s="63"/>
      <c r="U67" s="63"/>
      <c r="V67" s="63"/>
      <c r="W67" s="63"/>
      <c r="X67" s="11"/>
      <c r="Y67" s="11"/>
      <c r="Z67" s="11"/>
      <c r="AA67" s="11"/>
      <c r="AB67" s="11"/>
      <c r="AC67" s="11"/>
      <c r="AD67" s="12"/>
      <c r="AE67" s="11"/>
      <c r="AF67" s="11"/>
      <c r="AG67" s="11"/>
    </row>
    <row r="68" spans="1:33" ht="28.5" hidden="1" customHeight="1">
      <c r="A68" s="115">
        <f t="shared" si="2"/>
        <v>24</v>
      </c>
      <c r="B68" s="354" t="str">
        <f ca="1">IFERROR(VLOOKUP(ROWS($B$45:B68),Упутство!$B$337:$D$436,3,FALSE),"")</f>
        <v/>
      </c>
      <c r="C68" s="355"/>
      <c r="D68" s="302" t="str">
        <f ca="1">IFERROR(VLOOKUP(ROWS(D$45:D68),Упутство!$B$337:$L$436,4,FALSE),"")</f>
        <v/>
      </c>
      <c r="E68" s="302" t="str">
        <f ca="1">IFERROR(VLOOKUP(ROWS(E$45:E68),Упутство!$B$337:$L$436,5,FALSE),"")</f>
        <v/>
      </c>
      <c r="F68" s="302" t="str">
        <f ca="1">IFERROR(VLOOKUP(ROWS(F$45:F68),Упутство!$B$337:$L$436,6,FALSE),"")</f>
        <v/>
      </c>
      <c r="G68" s="302" t="str">
        <f ca="1">IFERROR(VLOOKUP(ROWS(G$45:G68),Упутство!$B$337:$L$436,7,FALSE),"")</f>
        <v/>
      </c>
      <c r="H68" s="302" t="str">
        <f ca="1">IFERROR(VLOOKUP(ROWS(H$45:H68),Упутство!$B$337:$L$436,8,FALSE),"")</f>
        <v/>
      </c>
      <c r="I68" s="302" t="str">
        <f ca="1">IFERROR(VLOOKUP(ROWS(I$45:I68),Упутство!$B$337:$L$436,9,FALSE),"")</f>
        <v/>
      </c>
      <c r="J68" s="302" t="str">
        <f ca="1">IFERROR(VLOOKUP(ROWS(J$45:J68),Упутство!$B$337:$L$436,10,FALSE),"")</f>
        <v/>
      </c>
      <c r="K68" s="302" t="str">
        <f ca="1">IFERROR(VLOOKUP(ROWS(K$45:K68),Упутство!$B$337:$L$436,11,FALSE),"")</f>
        <v/>
      </c>
      <c r="L68" s="137">
        <f t="shared" ca="1" si="0"/>
        <v>0</v>
      </c>
      <c r="M68" s="134">
        <f t="shared" ca="1" si="1"/>
        <v>0</v>
      </c>
      <c r="N68" s="109"/>
      <c r="O68" s="63"/>
      <c r="P68" s="63"/>
      <c r="Q68" s="63"/>
      <c r="R68" s="63"/>
      <c r="S68" s="63"/>
      <c r="T68" s="63"/>
      <c r="U68" s="63"/>
      <c r="V68" s="63"/>
      <c r="W68" s="63"/>
      <c r="X68" s="11"/>
      <c r="Y68" s="11"/>
      <c r="Z68" s="11"/>
      <c r="AA68" s="11"/>
      <c r="AB68" s="11"/>
      <c r="AC68" s="11"/>
      <c r="AD68" s="12"/>
      <c r="AE68" s="11"/>
      <c r="AF68" s="11"/>
      <c r="AG68" s="11"/>
    </row>
    <row r="69" spans="1:33" ht="28.5" hidden="1" customHeight="1">
      <c r="A69" s="115">
        <f t="shared" si="2"/>
        <v>25</v>
      </c>
      <c r="B69" s="354" t="str">
        <f ca="1">IFERROR(VLOOKUP(ROWS($B$45:B69),Упутство!$B$337:$D$436,3,FALSE),"")</f>
        <v/>
      </c>
      <c r="C69" s="355"/>
      <c r="D69" s="302" t="str">
        <f ca="1">IFERROR(VLOOKUP(ROWS(D$45:D69),Упутство!$B$337:$L$436,4,FALSE),"")</f>
        <v/>
      </c>
      <c r="E69" s="302" t="str">
        <f ca="1">IFERROR(VLOOKUP(ROWS(E$45:E69),Упутство!$B$337:$L$436,5,FALSE),"")</f>
        <v/>
      </c>
      <c r="F69" s="302" t="str">
        <f ca="1">IFERROR(VLOOKUP(ROWS(F$45:F69),Упутство!$B$337:$L$436,6,FALSE),"")</f>
        <v/>
      </c>
      <c r="G69" s="302" t="str">
        <f ca="1">IFERROR(VLOOKUP(ROWS(G$45:G69),Упутство!$B$337:$L$436,7,FALSE),"")</f>
        <v/>
      </c>
      <c r="H69" s="302" t="str">
        <f ca="1">IFERROR(VLOOKUP(ROWS(H$45:H69),Упутство!$B$337:$L$436,8,FALSE),"")</f>
        <v/>
      </c>
      <c r="I69" s="302" t="str">
        <f ca="1">IFERROR(VLOOKUP(ROWS(I$45:I69),Упутство!$B$337:$L$436,9,FALSE),"")</f>
        <v/>
      </c>
      <c r="J69" s="302" t="str">
        <f ca="1">IFERROR(VLOOKUP(ROWS(J$45:J69),Упутство!$B$337:$L$436,10,FALSE),"")</f>
        <v/>
      </c>
      <c r="K69" s="302" t="str">
        <f ca="1">IFERROR(VLOOKUP(ROWS(K$45:K69),Упутство!$B$337:$L$436,11,FALSE),"")</f>
        <v/>
      </c>
      <c r="L69" s="137">
        <f t="shared" ca="1" si="0"/>
        <v>0</v>
      </c>
      <c r="M69" s="134">
        <f t="shared" ca="1" si="1"/>
        <v>0</v>
      </c>
      <c r="N69" s="109"/>
      <c r="O69" s="63"/>
      <c r="P69" s="63"/>
      <c r="Q69" s="63"/>
      <c r="R69" s="63"/>
      <c r="S69" s="63"/>
      <c r="T69" s="63"/>
      <c r="U69" s="63"/>
      <c r="V69" s="63"/>
      <c r="W69" s="63"/>
      <c r="X69" s="11"/>
      <c r="Y69" s="11"/>
      <c r="Z69" s="11"/>
      <c r="AA69" s="11"/>
      <c r="AB69" s="11"/>
      <c r="AC69" s="11"/>
      <c r="AD69" s="12"/>
      <c r="AE69" s="11"/>
      <c r="AF69" s="11"/>
      <c r="AG69" s="11"/>
    </row>
    <row r="70" spans="1:33" ht="28.5" hidden="1" customHeight="1">
      <c r="A70" s="115">
        <f t="shared" si="2"/>
        <v>26</v>
      </c>
      <c r="B70" s="354" t="str">
        <f ca="1">IFERROR(VLOOKUP(ROWS($B$45:B70),Упутство!$B$337:$D$436,3,FALSE),"")</f>
        <v/>
      </c>
      <c r="C70" s="355"/>
      <c r="D70" s="302" t="str">
        <f ca="1">IFERROR(VLOOKUP(ROWS(D$45:D70),Упутство!$B$337:$L$436,4,FALSE),"")</f>
        <v/>
      </c>
      <c r="E70" s="302" t="str">
        <f ca="1">IFERROR(VLOOKUP(ROWS(E$45:E70),Упутство!$B$337:$L$436,5,FALSE),"")</f>
        <v/>
      </c>
      <c r="F70" s="302" t="str">
        <f ca="1">IFERROR(VLOOKUP(ROWS(F$45:F70),Упутство!$B$337:$L$436,6,FALSE),"")</f>
        <v/>
      </c>
      <c r="G70" s="302" t="str">
        <f ca="1">IFERROR(VLOOKUP(ROWS(G$45:G70),Упутство!$B$337:$L$436,7,FALSE),"")</f>
        <v/>
      </c>
      <c r="H70" s="302" t="str">
        <f ca="1">IFERROR(VLOOKUP(ROWS(H$45:H70),Упутство!$B$337:$L$436,8,FALSE),"")</f>
        <v/>
      </c>
      <c r="I70" s="302" t="str">
        <f ca="1">IFERROR(VLOOKUP(ROWS(I$45:I70),Упутство!$B$337:$L$436,9,FALSE),"")</f>
        <v/>
      </c>
      <c r="J70" s="302" t="str">
        <f ca="1">IFERROR(VLOOKUP(ROWS(J$45:J70),Упутство!$B$337:$L$436,10,FALSE),"")</f>
        <v/>
      </c>
      <c r="K70" s="302" t="str">
        <f ca="1">IFERROR(VLOOKUP(ROWS(K$45:K70),Упутство!$B$337:$L$436,11,FALSE),"")</f>
        <v/>
      </c>
      <c r="L70" s="137">
        <f t="shared" ca="1" si="0"/>
        <v>0</v>
      </c>
      <c r="M70" s="134">
        <f t="shared" ca="1" si="1"/>
        <v>0</v>
      </c>
      <c r="N70" s="109"/>
      <c r="O70" s="63"/>
      <c r="P70" s="63"/>
      <c r="Q70" s="63"/>
      <c r="R70" s="63"/>
      <c r="S70" s="63"/>
      <c r="T70" s="63"/>
      <c r="U70" s="63"/>
      <c r="V70" s="63"/>
      <c r="W70" s="63"/>
      <c r="X70" s="11"/>
      <c r="Y70" s="11"/>
      <c r="Z70" s="11"/>
      <c r="AA70" s="11"/>
      <c r="AB70" s="11"/>
      <c r="AC70" s="11"/>
      <c r="AD70" s="12"/>
      <c r="AE70" s="11"/>
      <c r="AF70" s="11"/>
      <c r="AG70" s="11"/>
    </row>
    <row r="71" spans="1:33" ht="28.5" hidden="1" customHeight="1">
      <c r="A71" s="115">
        <f t="shared" si="2"/>
        <v>27</v>
      </c>
      <c r="B71" s="354" t="str">
        <f ca="1">IFERROR(VLOOKUP(ROWS($B$45:B71),Упутство!$B$337:$D$436,3,FALSE),"")</f>
        <v/>
      </c>
      <c r="C71" s="355"/>
      <c r="D71" s="302" t="str">
        <f ca="1">IFERROR(VLOOKUP(ROWS(D$45:D71),Упутство!$B$337:$L$436,4,FALSE),"")</f>
        <v/>
      </c>
      <c r="E71" s="302" t="str">
        <f ca="1">IFERROR(VLOOKUP(ROWS(E$45:E71),Упутство!$B$337:$L$436,5,FALSE),"")</f>
        <v/>
      </c>
      <c r="F71" s="302" t="str">
        <f ca="1">IFERROR(VLOOKUP(ROWS(F$45:F71),Упутство!$B$337:$L$436,6,FALSE),"")</f>
        <v/>
      </c>
      <c r="G71" s="302" t="str">
        <f ca="1">IFERROR(VLOOKUP(ROWS(G$45:G71),Упутство!$B$337:$L$436,7,FALSE),"")</f>
        <v/>
      </c>
      <c r="H71" s="302" t="str">
        <f ca="1">IFERROR(VLOOKUP(ROWS(H$45:H71),Упутство!$B$337:$L$436,8,FALSE),"")</f>
        <v/>
      </c>
      <c r="I71" s="302" t="str">
        <f ca="1">IFERROR(VLOOKUP(ROWS(I$45:I71),Упутство!$B$337:$L$436,9,FALSE),"")</f>
        <v/>
      </c>
      <c r="J71" s="302" t="str">
        <f ca="1">IFERROR(VLOOKUP(ROWS(J$45:J71),Упутство!$B$337:$L$436,10,FALSE),"")</f>
        <v/>
      </c>
      <c r="K71" s="302" t="str">
        <f ca="1">IFERROR(VLOOKUP(ROWS(K$45:K71),Упутство!$B$337:$L$436,11,FALSE),"")</f>
        <v/>
      </c>
      <c r="L71" s="137">
        <f t="shared" ca="1" si="0"/>
        <v>0</v>
      </c>
      <c r="M71" s="134">
        <f t="shared" ca="1" si="1"/>
        <v>0</v>
      </c>
      <c r="N71" s="109"/>
      <c r="O71" s="63"/>
      <c r="P71" s="63"/>
      <c r="Q71" s="63"/>
      <c r="R71" s="63"/>
      <c r="S71" s="63"/>
      <c r="T71" s="63"/>
      <c r="U71" s="63"/>
      <c r="V71" s="63"/>
      <c r="W71" s="63"/>
      <c r="X71" s="11"/>
      <c r="Y71" s="11"/>
      <c r="Z71" s="11"/>
      <c r="AA71" s="11"/>
      <c r="AB71" s="11"/>
      <c r="AC71" s="11"/>
      <c r="AD71" s="12"/>
      <c r="AE71" s="11"/>
      <c r="AF71" s="11"/>
      <c r="AG71" s="11"/>
    </row>
    <row r="72" spans="1:33" ht="28.5" hidden="1" customHeight="1">
      <c r="A72" s="115">
        <f t="shared" si="2"/>
        <v>28</v>
      </c>
      <c r="B72" s="354" t="str">
        <f ca="1">IFERROR(VLOOKUP(ROWS($B$45:B72),Упутство!$B$337:$D$436,3,FALSE),"")</f>
        <v/>
      </c>
      <c r="C72" s="355"/>
      <c r="D72" s="302" t="str">
        <f ca="1">IFERROR(VLOOKUP(ROWS(D$45:D72),Упутство!$B$337:$L$436,4,FALSE),"")</f>
        <v/>
      </c>
      <c r="E72" s="302" t="str">
        <f ca="1">IFERROR(VLOOKUP(ROWS(E$45:E72),Упутство!$B$337:$L$436,5,FALSE),"")</f>
        <v/>
      </c>
      <c r="F72" s="302" t="str">
        <f ca="1">IFERROR(VLOOKUP(ROWS(F$45:F72),Упутство!$B$337:$L$436,6,FALSE),"")</f>
        <v/>
      </c>
      <c r="G72" s="302" t="str">
        <f ca="1">IFERROR(VLOOKUP(ROWS(G$45:G72),Упутство!$B$337:$L$436,7,FALSE),"")</f>
        <v/>
      </c>
      <c r="H72" s="302" t="str">
        <f ca="1">IFERROR(VLOOKUP(ROWS(H$45:H72),Упутство!$B$337:$L$436,8,FALSE),"")</f>
        <v/>
      </c>
      <c r="I72" s="302" t="str">
        <f ca="1">IFERROR(VLOOKUP(ROWS(I$45:I72),Упутство!$B$337:$L$436,9,FALSE),"")</f>
        <v/>
      </c>
      <c r="J72" s="302" t="str">
        <f ca="1">IFERROR(VLOOKUP(ROWS(J$45:J72),Упутство!$B$337:$L$436,10,FALSE),"")</f>
        <v/>
      </c>
      <c r="K72" s="302" t="str">
        <f ca="1">IFERROR(VLOOKUP(ROWS(K$45:K72),Упутство!$B$337:$L$436,11,FALSE),"")</f>
        <v/>
      </c>
      <c r="L72" s="137">
        <f t="shared" ca="1" si="0"/>
        <v>0</v>
      </c>
      <c r="M72" s="134">
        <f t="shared" ca="1" si="1"/>
        <v>0</v>
      </c>
      <c r="N72" s="109"/>
      <c r="O72" s="63"/>
      <c r="P72" s="63"/>
      <c r="Q72" s="63"/>
      <c r="R72" s="63"/>
      <c r="S72" s="63"/>
      <c r="T72" s="63"/>
      <c r="U72" s="63"/>
      <c r="V72" s="63"/>
      <c r="W72" s="63"/>
      <c r="X72" s="11"/>
      <c r="Y72" s="11"/>
      <c r="Z72" s="11"/>
      <c r="AA72" s="11"/>
      <c r="AB72" s="11"/>
      <c r="AC72" s="11"/>
      <c r="AD72" s="12"/>
      <c r="AE72" s="11"/>
      <c r="AF72" s="11"/>
      <c r="AG72" s="11"/>
    </row>
    <row r="73" spans="1:33" ht="28.5" hidden="1" customHeight="1">
      <c r="A73" s="115">
        <f t="shared" si="2"/>
        <v>29</v>
      </c>
      <c r="B73" s="354" t="str">
        <f ca="1">IFERROR(VLOOKUP(ROWS($B$45:B73),Упутство!$B$337:$D$436,3,FALSE),"")</f>
        <v/>
      </c>
      <c r="C73" s="355"/>
      <c r="D73" s="302" t="str">
        <f ca="1">IFERROR(VLOOKUP(ROWS(D$45:D73),Упутство!$B$337:$L$436,4,FALSE),"")</f>
        <v/>
      </c>
      <c r="E73" s="302" t="str">
        <f ca="1">IFERROR(VLOOKUP(ROWS(E$45:E73),Упутство!$B$337:$L$436,5,FALSE),"")</f>
        <v/>
      </c>
      <c r="F73" s="302" t="str">
        <f ca="1">IFERROR(VLOOKUP(ROWS(F$45:F73),Упутство!$B$337:$L$436,6,FALSE),"")</f>
        <v/>
      </c>
      <c r="G73" s="302" t="str">
        <f ca="1">IFERROR(VLOOKUP(ROWS(G$45:G73),Упутство!$B$337:$L$436,7,FALSE),"")</f>
        <v/>
      </c>
      <c r="H73" s="302" t="str">
        <f ca="1">IFERROR(VLOOKUP(ROWS(H$45:H73),Упутство!$B$337:$L$436,8,FALSE),"")</f>
        <v/>
      </c>
      <c r="I73" s="302" t="str">
        <f ca="1">IFERROR(VLOOKUP(ROWS(I$45:I73),Упутство!$B$337:$L$436,9,FALSE),"")</f>
        <v/>
      </c>
      <c r="J73" s="302" t="str">
        <f ca="1">IFERROR(VLOOKUP(ROWS(J$45:J73),Упутство!$B$337:$L$436,10,FALSE),"")</f>
        <v/>
      </c>
      <c r="K73" s="302" t="str">
        <f ca="1">IFERROR(VLOOKUP(ROWS(K$45:K73),Упутство!$B$337:$L$436,11,FALSE),"")</f>
        <v/>
      </c>
      <c r="L73" s="137">
        <f t="shared" ca="1" si="0"/>
        <v>0</v>
      </c>
      <c r="M73" s="134">
        <f t="shared" ca="1" si="1"/>
        <v>0</v>
      </c>
      <c r="N73" s="109"/>
      <c r="O73" s="63"/>
      <c r="P73" s="63"/>
      <c r="Q73" s="63"/>
      <c r="R73" s="63"/>
      <c r="S73" s="63"/>
      <c r="T73" s="63"/>
      <c r="U73" s="63"/>
      <c r="V73" s="63"/>
      <c r="W73" s="63"/>
      <c r="X73" s="11"/>
      <c r="Y73" s="11"/>
      <c r="Z73" s="11"/>
      <c r="AA73" s="11"/>
      <c r="AB73" s="11"/>
      <c r="AC73" s="11"/>
      <c r="AD73" s="12"/>
      <c r="AE73" s="11"/>
      <c r="AF73" s="11"/>
      <c r="AG73" s="11"/>
    </row>
    <row r="74" spans="1:33" ht="28.5" hidden="1" customHeight="1">
      <c r="A74" s="115">
        <f t="shared" si="2"/>
        <v>30</v>
      </c>
      <c r="B74" s="354" t="str">
        <f ca="1">IFERROR(VLOOKUP(ROWS($B$45:B74),Упутство!$B$337:$D$436,3,FALSE),"")</f>
        <v/>
      </c>
      <c r="C74" s="355"/>
      <c r="D74" s="302" t="str">
        <f ca="1">IFERROR(VLOOKUP(ROWS(D$45:D74),Упутство!$B$337:$L$436,4,FALSE),"")</f>
        <v/>
      </c>
      <c r="E74" s="302" t="str">
        <f ca="1">IFERROR(VLOOKUP(ROWS(E$45:E74),Упутство!$B$337:$L$436,5,FALSE),"")</f>
        <v/>
      </c>
      <c r="F74" s="302" t="str">
        <f ca="1">IFERROR(VLOOKUP(ROWS(F$45:F74),Упутство!$B$337:$L$436,6,FALSE),"")</f>
        <v/>
      </c>
      <c r="G74" s="302" t="str">
        <f ca="1">IFERROR(VLOOKUP(ROWS(G$45:G74),Упутство!$B$337:$L$436,7,FALSE),"")</f>
        <v/>
      </c>
      <c r="H74" s="302" t="str">
        <f ca="1">IFERROR(VLOOKUP(ROWS(H$45:H74),Упутство!$B$337:$L$436,8,FALSE),"")</f>
        <v/>
      </c>
      <c r="I74" s="302" t="str">
        <f ca="1">IFERROR(VLOOKUP(ROWS(I$45:I74),Упутство!$B$337:$L$436,9,FALSE),"")</f>
        <v/>
      </c>
      <c r="J74" s="302" t="str">
        <f ca="1">IFERROR(VLOOKUP(ROWS(J$45:J74),Упутство!$B$337:$L$436,10,FALSE),"")</f>
        <v/>
      </c>
      <c r="K74" s="302" t="str">
        <f ca="1">IFERROR(VLOOKUP(ROWS(K$45:K74),Упутство!$B$337:$L$436,11,FALSE),"")</f>
        <v/>
      </c>
      <c r="L74" s="137">
        <f t="shared" ca="1" si="0"/>
        <v>0</v>
      </c>
      <c r="M74" s="134">
        <f t="shared" ca="1" si="1"/>
        <v>0</v>
      </c>
      <c r="N74" s="109"/>
      <c r="O74" s="63"/>
      <c r="P74" s="63"/>
      <c r="Q74" s="63"/>
      <c r="R74" s="63"/>
      <c r="S74" s="63"/>
      <c r="T74" s="63"/>
      <c r="U74" s="63"/>
      <c r="V74" s="63"/>
      <c r="W74" s="63"/>
      <c r="X74" s="11"/>
      <c r="Y74" s="11"/>
      <c r="Z74" s="11"/>
      <c r="AA74" s="11"/>
      <c r="AB74" s="11"/>
      <c r="AC74" s="11"/>
      <c r="AD74" s="12"/>
      <c r="AE74" s="11"/>
      <c r="AF74" s="11"/>
      <c r="AG74" s="11"/>
    </row>
    <row r="75" spans="1:33" ht="28.5" hidden="1" customHeight="1">
      <c r="A75" s="115">
        <f t="shared" si="2"/>
        <v>31</v>
      </c>
      <c r="B75" s="354" t="str">
        <f ca="1">IFERROR(VLOOKUP(ROWS($B$45:B75),Упутство!$B$337:$D$436,3,FALSE),"")</f>
        <v/>
      </c>
      <c r="C75" s="355"/>
      <c r="D75" s="302" t="str">
        <f ca="1">IFERROR(VLOOKUP(ROWS(D$45:D75),Упутство!$B$337:$L$436,4,FALSE),"")</f>
        <v/>
      </c>
      <c r="E75" s="302" t="str">
        <f ca="1">IFERROR(VLOOKUP(ROWS(E$45:E75),Упутство!$B$337:$L$436,5,FALSE),"")</f>
        <v/>
      </c>
      <c r="F75" s="302" t="str">
        <f ca="1">IFERROR(VLOOKUP(ROWS(F$45:F75),Упутство!$B$337:$L$436,6,FALSE),"")</f>
        <v/>
      </c>
      <c r="G75" s="302" t="str">
        <f ca="1">IFERROR(VLOOKUP(ROWS(G$45:G75),Упутство!$B$337:$L$436,7,FALSE),"")</f>
        <v/>
      </c>
      <c r="H75" s="302" t="str">
        <f ca="1">IFERROR(VLOOKUP(ROWS(H$45:H75),Упутство!$B$337:$L$436,8,FALSE),"")</f>
        <v/>
      </c>
      <c r="I75" s="302" t="str">
        <f ca="1">IFERROR(VLOOKUP(ROWS(I$45:I75),Упутство!$B$337:$L$436,9,FALSE),"")</f>
        <v/>
      </c>
      <c r="J75" s="302" t="str">
        <f ca="1">IFERROR(VLOOKUP(ROWS(J$45:J75),Упутство!$B$337:$L$436,10,FALSE),"")</f>
        <v/>
      </c>
      <c r="K75" s="302" t="str">
        <f ca="1">IFERROR(VLOOKUP(ROWS(K$45:K75),Упутство!$B$337:$L$436,11,FALSE),"")</f>
        <v/>
      </c>
      <c r="L75" s="137">
        <f t="shared" ca="1" si="0"/>
        <v>0</v>
      </c>
      <c r="M75" s="134">
        <f t="shared" ca="1" si="1"/>
        <v>0</v>
      </c>
      <c r="N75" s="109"/>
      <c r="O75" s="63"/>
      <c r="P75" s="63"/>
      <c r="Q75" s="63"/>
      <c r="R75" s="63"/>
      <c r="S75" s="63"/>
      <c r="T75" s="63"/>
      <c r="U75" s="63"/>
      <c r="V75" s="63"/>
      <c r="W75" s="63"/>
      <c r="X75" s="11"/>
      <c r="Y75" s="11"/>
      <c r="Z75" s="11"/>
      <c r="AA75" s="11"/>
      <c r="AB75" s="11"/>
      <c r="AC75" s="11"/>
      <c r="AD75" s="12"/>
      <c r="AE75" s="11"/>
      <c r="AF75" s="11"/>
      <c r="AG75" s="11"/>
    </row>
    <row r="76" spans="1:33" ht="28.5" hidden="1" customHeight="1">
      <c r="A76" s="115">
        <f t="shared" si="2"/>
        <v>32</v>
      </c>
      <c r="B76" s="354" t="str">
        <f ca="1">IFERROR(VLOOKUP(ROWS($B$45:B76),Упутство!$B$337:$D$436,3,FALSE),"")</f>
        <v/>
      </c>
      <c r="C76" s="355"/>
      <c r="D76" s="302" t="str">
        <f ca="1">IFERROR(VLOOKUP(ROWS(D$45:D76),Упутство!$B$337:$L$436,4,FALSE),"")</f>
        <v/>
      </c>
      <c r="E76" s="302" t="str">
        <f ca="1">IFERROR(VLOOKUP(ROWS(E$45:E76),Упутство!$B$337:$L$436,5,FALSE),"")</f>
        <v/>
      </c>
      <c r="F76" s="302" t="str">
        <f ca="1">IFERROR(VLOOKUP(ROWS(F$45:F76),Упутство!$B$337:$L$436,6,FALSE),"")</f>
        <v/>
      </c>
      <c r="G76" s="302" t="str">
        <f ca="1">IFERROR(VLOOKUP(ROWS(G$45:G76),Упутство!$B$337:$L$436,7,FALSE),"")</f>
        <v/>
      </c>
      <c r="H76" s="302" t="str">
        <f ca="1">IFERROR(VLOOKUP(ROWS(H$45:H76),Упутство!$B$337:$L$436,8,FALSE),"")</f>
        <v/>
      </c>
      <c r="I76" s="302" t="str">
        <f ca="1">IFERROR(VLOOKUP(ROWS(I$45:I76),Упутство!$B$337:$L$436,9,FALSE),"")</f>
        <v/>
      </c>
      <c r="J76" s="302" t="str">
        <f ca="1">IFERROR(VLOOKUP(ROWS(J$45:J76),Упутство!$B$337:$L$436,10,FALSE),"")</f>
        <v/>
      </c>
      <c r="K76" s="302" t="str">
        <f ca="1">IFERROR(VLOOKUP(ROWS(K$45:K76),Упутство!$B$337:$L$436,11,FALSE),"")</f>
        <v/>
      </c>
      <c r="L76" s="137">
        <f t="shared" ca="1" si="0"/>
        <v>0</v>
      </c>
      <c r="M76" s="134">
        <f t="shared" ca="1" si="1"/>
        <v>0</v>
      </c>
      <c r="N76" s="109"/>
      <c r="O76" s="63"/>
      <c r="P76" s="63"/>
      <c r="Q76" s="63"/>
      <c r="R76" s="63"/>
      <c r="S76" s="63"/>
      <c r="T76" s="63"/>
      <c r="U76" s="63"/>
      <c r="V76" s="63"/>
      <c r="W76" s="63"/>
      <c r="X76" s="11"/>
      <c r="Y76" s="11"/>
      <c r="Z76" s="11"/>
      <c r="AA76" s="11"/>
      <c r="AB76" s="11"/>
      <c r="AC76" s="11"/>
      <c r="AD76" s="12"/>
      <c r="AE76" s="11"/>
      <c r="AF76" s="11"/>
      <c r="AG76" s="11"/>
    </row>
    <row r="77" spans="1:33" ht="28.5" hidden="1" customHeight="1">
      <c r="A77" s="115">
        <f t="shared" si="2"/>
        <v>33</v>
      </c>
      <c r="B77" s="354" t="str">
        <f ca="1">IFERROR(VLOOKUP(ROWS($B$45:B77),Упутство!$B$337:$D$436,3,FALSE),"")</f>
        <v/>
      </c>
      <c r="C77" s="355"/>
      <c r="D77" s="302" t="str">
        <f ca="1">IFERROR(VLOOKUP(ROWS(D$45:D77),Упутство!$B$337:$L$436,4,FALSE),"")</f>
        <v/>
      </c>
      <c r="E77" s="302" t="str">
        <f ca="1">IFERROR(VLOOKUP(ROWS(E$45:E77),Упутство!$B$337:$L$436,5,FALSE),"")</f>
        <v/>
      </c>
      <c r="F77" s="302" t="str">
        <f ca="1">IFERROR(VLOOKUP(ROWS(F$45:F77),Упутство!$B$337:$L$436,6,FALSE),"")</f>
        <v/>
      </c>
      <c r="G77" s="302" t="str">
        <f ca="1">IFERROR(VLOOKUP(ROWS(G$45:G77),Упутство!$B$337:$L$436,7,FALSE),"")</f>
        <v/>
      </c>
      <c r="H77" s="302" t="str">
        <f ca="1">IFERROR(VLOOKUP(ROWS(H$45:H77),Упутство!$B$337:$L$436,8,FALSE),"")</f>
        <v/>
      </c>
      <c r="I77" s="302" t="str">
        <f ca="1">IFERROR(VLOOKUP(ROWS(I$45:I77),Упутство!$B$337:$L$436,9,FALSE),"")</f>
        <v/>
      </c>
      <c r="J77" s="302" t="str">
        <f ca="1">IFERROR(VLOOKUP(ROWS(J$45:J77),Упутство!$B$337:$L$436,10,FALSE),"")</f>
        <v/>
      </c>
      <c r="K77" s="302" t="str">
        <f ca="1">IFERROR(VLOOKUP(ROWS(K$45:K77),Упутство!$B$337:$L$436,11,FALSE),"")</f>
        <v/>
      </c>
      <c r="L77" s="137">
        <f t="shared" ca="1" si="0"/>
        <v>0</v>
      </c>
      <c r="M77" s="134">
        <f t="shared" ca="1" si="1"/>
        <v>0</v>
      </c>
      <c r="N77" s="109"/>
      <c r="O77" s="63"/>
      <c r="P77" s="63"/>
      <c r="Q77" s="63"/>
      <c r="R77" s="63"/>
      <c r="S77" s="63"/>
      <c r="T77" s="63"/>
      <c r="U77" s="63"/>
      <c r="V77" s="63"/>
      <c r="W77" s="63"/>
      <c r="X77" s="11"/>
      <c r="Y77" s="11"/>
      <c r="Z77" s="11"/>
      <c r="AA77" s="11"/>
      <c r="AB77" s="11"/>
      <c r="AC77" s="11"/>
      <c r="AD77" s="12"/>
      <c r="AE77" s="11"/>
      <c r="AF77" s="11"/>
      <c r="AG77" s="11"/>
    </row>
    <row r="78" spans="1:33" ht="28.5" hidden="1" customHeight="1">
      <c r="A78" s="115">
        <f t="shared" si="2"/>
        <v>34</v>
      </c>
      <c r="B78" s="354" t="str">
        <f ca="1">IFERROR(VLOOKUP(ROWS($B$45:B78),Упутство!$B$337:$D$436,3,FALSE),"")</f>
        <v/>
      </c>
      <c r="C78" s="355"/>
      <c r="D78" s="302" t="str">
        <f ca="1">IFERROR(VLOOKUP(ROWS(D$45:D78),Упутство!$B$337:$L$436,4,FALSE),"")</f>
        <v/>
      </c>
      <c r="E78" s="302" t="str">
        <f ca="1">IFERROR(VLOOKUP(ROWS(E$45:E78),Упутство!$B$337:$L$436,5,FALSE),"")</f>
        <v/>
      </c>
      <c r="F78" s="302" t="str">
        <f ca="1">IFERROR(VLOOKUP(ROWS(F$45:F78),Упутство!$B$337:$L$436,6,FALSE),"")</f>
        <v/>
      </c>
      <c r="G78" s="302" t="str">
        <f ca="1">IFERROR(VLOOKUP(ROWS(G$45:G78),Упутство!$B$337:$L$436,7,FALSE),"")</f>
        <v/>
      </c>
      <c r="H78" s="302" t="str">
        <f ca="1">IFERROR(VLOOKUP(ROWS(H$45:H78),Упутство!$B$337:$L$436,8,FALSE),"")</f>
        <v/>
      </c>
      <c r="I78" s="302" t="str">
        <f ca="1">IFERROR(VLOOKUP(ROWS(I$45:I78),Упутство!$B$337:$L$436,9,FALSE),"")</f>
        <v/>
      </c>
      <c r="J78" s="302" t="str">
        <f ca="1">IFERROR(VLOOKUP(ROWS(J$45:J78),Упутство!$B$337:$L$436,10,FALSE),"")</f>
        <v/>
      </c>
      <c r="K78" s="302" t="str">
        <f ca="1">IFERROR(VLOOKUP(ROWS(K$45:K78),Упутство!$B$337:$L$436,11,FALSE),"")</f>
        <v/>
      </c>
      <c r="L78" s="137">
        <f t="shared" ca="1" si="0"/>
        <v>0</v>
      </c>
      <c r="M78" s="134">
        <f t="shared" ca="1" si="1"/>
        <v>0</v>
      </c>
      <c r="N78" s="109"/>
      <c r="O78" s="63"/>
      <c r="P78" s="63"/>
      <c r="Q78" s="63"/>
      <c r="R78" s="63"/>
      <c r="S78" s="63"/>
      <c r="T78" s="63"/>
      <c r="U78" s="63"/>
      <c r="V78" s="63"/>
      <c r="W78" s="63"/>
      <c r="X78" s="11"/>
      <c r="Y78" s="11"/>
      <c r="Z78" s="11"/>
      <c r="AA78" s="11"/>
      <c r="AB78" s="11"/>
      <c r="AC78" s="11"/>
      <c r="AD78" s="12"/>
      <c r="AE78" s="11"/>
      <c r="AF78" s="11"/>
      <c r="AG78" s="11"/>
    </row>
    <row r="79" spans="1:33" ht="28.5" hidden="1" customHeight="1">
      <c r="A79" s="115">
        <f t="shared" si="2"/>
        <v>35</v>
      </c>
      <c r="B79" s="354" t="str">
        <f ca="1">IFERROR(VLOOKUP(ROWS($B$45:B79),Упутство!$B$337:$D$436,3,FALSE),"")</f>
        <v/>
      </c>
      <c r="C79" s="355"/>
      <c r="D79" s="302" t="str">
        <f ca="1">IFERROR(VLOOKUP(ROWS(D$45:D79),Упутство!$B$337:$L$436,4,FALSE),"")</f>
        <v/>
      </c>
      <c r="E79" s="302" t="str">
        <f ca="1">IFERROR(VLOOKUP(ROWS(E$45:E79),Упутство!$B$337:$L$436,5,FALSE),"")</f>
        <v/>
      </c>
      <c r="F79" s="302" t="str">
        <f ca="1">IFERROR(VLOOKUP(ROWS(F$45:F79),Упутство!$B$337:$L$436,6,FALSE),"")</f>
        <v/>
      </c>
      <c r="G79" s="302" t="str">
        <f ca="1">IFERROR(VLOOKUP(ROWS(G$45:G79),Упутство!$B$337:$L$436,7,FALSE),"")</f>
        <v/>
      </c>
      <c r="H79" s="302" t="str">
        <f ca="1">IFERROR(VLOOKUP(ROWS(H$45:H79),Упутство!$B$337:$L$436,8,FALSE),"")</f>
        <v/>
      </c>
      <c r="I79" s="302" t="str">
        <f ca="1">IFERROR(VLOOKUP(ROWS(I$45:I79),Упутство!$B$337:$L$436,9,FALSE),"")</f>
        <v/>
      </c>
      <c r="J79" s="302" t="str">
        <f ca="1">IFERROR(VLOOKUP(ROWS(J$45:J79),Упутство!$B$337:$L$436,10,FALSE),"")</f>
        <v/>
      </c>
      <c r="K79" s="302" t="str">
        <f ca="1">IFERROR(VLOOKUP(ROWS(K$45:K79),Упутство!$B$337:$L$436,11,FALSE),"")</f>
        <v/>
      </c>
      <c r="L79" s="137">
        <f t="shared" ca="1" si="0"/>
        <v>0</v>
      </c>
      <c r="M79" s="134">
        <f t="shared" ca="1" si="1"/>
        <v>0</v>
      </c>
      <c r="N79" s="109"/>
      <c r="O79" s="63"/>
      <c r="P79" s="63"/>
      <c r="Q79" s="63"/>
      <c r="R79" s="63"/>
      <c r="S79" s="63"/>
      <c r="T79" s="63"/>
      <c r="U79" s="63"/>
      <c r="V79" s="63"/>
      <c r="W79" s="63"/>
      <c r="X79" s="11"/>
      <c r="Y79" s="11"/>
      <c r="Z79" s="11"/>
      <c r="AA79" s="11"/>
      <c r="AB79" s="11"/>
      <c r="AC79" s="11"/>
      <c r="AD79" s="12"/>
      <c r="AE79" s="11"/>
      <c r="AF79" s="11"/>
      <c r="AG79" s="11"/>
    </row>
    <row r="80" spans="1:33" ht="28.5" hidden="1" customHeight="1">
      <c r="A80" s="115">
        <f t="shared" si="2"/>
        <v>36</v>
      </c>
      <c r="B80" s="354" t="str">
        <f ca="1">IFERROR(VLOOKUP(ROWS($B$45:B80),Упутство!$B$337:$D$436,3,FALSE),"")</f>
        <v/>
      </c>
      <c r="C80" s="355"/>
      <c r="D80" s="302" t="str">
        <f ca="1">IFERROR(VLOOKUP(ROWS(D$45:D80),Упутство!$B$337:$L$436,4,FALSE),"")</f>
        <v/>
      </c>
      <c r="E80" s="302" t="str">
        <f ca="1">IFERROR(VLOOKUP(ROWS(E$45:E80),Упутство!$B$337:$L$436,5,FALSE),"")</f>
        <v/>
      </c>
      <c r="F80" s="302" t="str">
        <f ca="1">IFERROR(VLOOKUP(ROWS(F$45:F80),Упутство!$B$337:$L$436,6,FALSE),"")</f>
        <v/>
      </c>
      <c r="G80" s="302" t="str">
        <f ca="1">IFERROR(VLOOKUP(ROWS(G$45:G80),Упутство!$B$337:$L$436,7,FALSE),"")</f>
        <v/>
      </c>
      <c r="H80" s="302" t="str">
        <f ca="1">IFERROR(VLOOKUP(ROWS(H$45:H80),Упутство!$B$337:$L$436,8,FALSE),"")</f>
        <v/>
      </c>
      <c r="I80" s="302" t="str">
        <f ca="1">IFERROR(VLOOKUP(ROWS(I$45:I80),Упутство!$B$337:$L$436,9,FALSE),"")</f>
        <v/>
      </c>
      <c r="J80" s="302" t="str">
        <f ca="1">IFERROR(VLOOKUP(ROWS(J$45:J80),Упутство!$B$337:$L$436,10,FALSE),"")</f>
        <v/>
      </c>
      <c r="K80" s="302" t="str">
        <f ca="1">IFERROR(VLOOKUP(ROWS(K$45:K80),Упутство!$B$337:$L$436,11,FALSE),"")</f>
        <v/>
      </c>
      <c r="L80" s="137">
        <f t="shared" ca="1" si="0"/>
        <v>0</v>
      </c>
      <c r="M80" s="134">
        <f t="shared" ca="1" si="1"/>
        <v>0</v>
      </c>
      <c r="N80" s="109"/>
      <c r="O80" s="63"/>
      <c r="P80" s="63"/>
      <c r="Q80" s="63"/>
      <c r="R80" s="63"/>
      <c r="S80" s="63"/>
      <c r="T80" s="63"/>
      <c r="U80" s="63"/>
      <c r="V80" s="63"/>
      <c r="W80" s="63"/>
      <c r="X80" s="11"/>
      <c r="Y80" s="11"/>
      <c r="Z80" s="11"/>
      <c r="AA80" s="11"/>
      <c r="AB80" s="11"/>
      <c r="AC80" s="11"/>
      <c r="AD80" s="12"/>
      <c r="AE80" s="11"/>
      <c r="AF80" s="11"/>
      <c r="AG80" s="11"/>
    </row>
    <row r="81" spans="1:33" ht="28.5" hidden="1" customHeight="1">
      <c r="A81" s="115">
        <f t="shared" si="2"/>
        <v>37</v>
      </c>
      <c r="B81" s="354" t="str">
        <f ca="1">IFERROR(VLOOKUP(ROWS($B$45:B81),Упутство!$B$337:$D$436,3,FALSE),"")</f>
        <v/>
      </c>
      <c r="C81" s="355"/>
      <c r="D81" s="302" t="str">
        <f ca="1">IFERROR(VLOOKUP(ROWS(D$45:D81),Упутство!$B$337:$L$436,4,FALSE),"")</f>
        <v/>
      </c>
      <c r="E81" s="302" t="str">
        <f ca="1">IFERROR(VLOOKUP(ROWS(E$45:E81),Упутство!$B$337:$L$436,5,FALSE),"")</f>
        <v/>
      </c>
      <c r="F81" s="302" t="str">
        <f ca="1">IFERROR(VLOOKUP(ROWS(F$45:F81),Упутство!$B$337:$L$436,6,FALSE),"")</f>
        <v/>
      </c>
      <c r="G81" s="302" t="str">
        <f ca="1">IFERROR(VLOOKUP(ROWS(G$45:G81),Упутство!$B$337:$L$436,7,FALSE),"")</f>
        <v/>
      </c>
      <c r="H81" s="302" t="str">
        <f ca="1">IFERROR(VLOOKUP(ROWS(H$45:H81),Упутство!$B$337:$L$436,8,FALSE),"")</f>
        <v/>
      </c>
      <c r="I81" s="302" t="str">
        <f ca="1">IFERROR(VLOOKUP(ROWS(I$45:I81),Упутство!$B$337:$L$436,9,FALSE),"")</f>
        <v/>
      </c>
      <c r="J81" s="302" t="str">
        <f ca="1">IFERROR(VLOOKUP(ROWS(J$45:J81),Упутство!$B$337:$L$436,10,FALSE),"")</f>
        <v/>
      </c>
      <c r="K81" s="302" t="str">
        <f ca="1">IFERROR(VLOOKUP(ROWS(K$45:K81),Упутство!$B$337:$L$436,11,FALSE),"")</f>
        <v/>
      </c>
      <c r="L81" s="137">
        <f t="shared" ca="1" si="0"/>
        <v>0</v>
      </c>
      <c r="M81" s="134">
        <f t="shared" ca="1" si="1"/>
        <v>0</v>
      </c>
      <c r="N81" s="109"/>
      <c r="O81" s="63"/>
      <c r="P81" s="63"/>
      <c r="Q81" s="63"/>
      <c r="R81" s="63"/>
      <c r="S81" s="63"/>
      <c r="T81" s="63"/>
      <c r="U81" s="63"/>
      <c r="V81" s="63"/>
      <c r="W81" s="63"/>
      <c r="X81" s="11"/>
      <c r="Y81" s="11"/>
      <c r="Z81" s="11"/>
      <c r="AA81" s="11"/>
      <c r="AB81" s="11"/>
      <c r="AC81" s="11"/>
      <c r="AD81" s="12"/>
      <c r="AE81" s="11"/>
      <c r="AF81" s="11"/>
      <c r="AG81" s="11"/>
    </row>
    <row r="82" spans="1:33" ht="28.5" hidden="1" customHeight="1">
      <c r="A82" s="115">
        <f t="shared" si="2"/>
        <v>38</v>
      </c>
      <c r="B82" s="354" t="str">
        <f ca="1">IFERROR(VLOOKUP(ROWS($B$45:B82),Упутство!$B$337:$D$436,3,FALSE),"")</f>
        <v/>
      </c>
      <c r="C82" s="355"/>
      <c r="D82" s="302" t="str">
        <f ca="1">IFERROR(VLOOKUP(ROWS(D$45:D82),Упутство!$B$337:$L$436,4,FALSE),"")</f>
        <v/>
      </c>
      <c r="E82" s="302" t="str">
        <f ca="1">IFERROR(VLOOKUP(ROWS(E$45:E82),Упутство!$B$337:$L$436,5,FALSE),"")</f>
        <v/>
      </c>
      <c r="F82" s="302" t="str">
        <f ca="1">IFERROR(VLOOKUP(ROWS(F$45:F82),Упутство!$B$337:$L$436,6,FALSE),"")</f>
        <v/>
      </c>
      <c r="G82" s="302" t="str">
        <f ca="1">IFERROR(VLOOKUP(ROWS(G$45:G82),Упутство!$B$337:$L$436,7,FALSE),"")</f>
        <v/>
      </c>
      <c r="H82" s="302" t="str">
        <f ca="1">IFERROR(VLOOKUP(ROWS(H$45:H82),Упутство!$B$337:$L$436,8,FALSE),"")</f>
        <v/>
      </c>
      <c r="I82" s="302" t="str">
        <f ca="1">IFERROR(VLOOKUP(ROWS(I$45:I82),Упутство!$B$337:$L$436,9,FALSE),"")</f>
        <v/>
      </c>
      <c r="J82" s="302" t="str">
        <f ca="1">IFERROR(VLOOKUP(ROWS(J$45:J82),Упутство!$B$337:$L$436,10,FALSE),"")</f>
        <v/>
      </c>
      <c r="K82" s="302" t="str">
        <f ca="1">IFERROR(VLOOKUP(ROWS(K$45:K82),Упутство!$B$337:$L$436,11,FALSE),"")</f>
        <v/>
      </c>
      <c r="L82" s="137">
        <f t="shared" ca="1" si="0"/>
        <v>0</v>
      </c>
      <c r="M82" s="134">
        <f t="shared" ca="1" si="1"/>
        <v>0</v>
      </c>
      <c r="N82" s="109"/>
      <c r="O82" s="63"/>
      <c r="P82" s="63"/>
      <c r="Q82" s="63"/>
      <c r="R82" s="63"/>
      <c r="S82" s="63"/>
      <c r="T82" s="63"/>
      <c r="U82" s="63"/>
      <c r="V82" s="63"/>
      <c r="W82" s="63"/>
      <c r="X82" s="11"/>
      <c r="Y82" s="11"/>
      <c r="Z82" s="11"/>
      <c r="AA82" s="11"/>
      <c r="AB82" s="11"/>
      <c r="AC82" s="11"/>
      <c r="AD82" s="12"/>
      <c r="AE82" s="11"/>
      <c r="AF82" s="11"/>
      <c r="AG82" s="11"/>
    </row>
    <row r="83" spans="1:33" ht="28.5" hidden="1" customHeight="1">
      <c r="A83" s="115">
        <f t="shared" si="2"/>
        <v>39</v>
      </c>
      <c r="B83" s="354" t="str">
        <f ca="1">IFERROR(VLOOKUP(ROWS($B$45:B83),Упутство!$B$337:$D$436,3,FALSE),"")</f>
        <v/>
      </c>
      <c r="C83" s="355"/>
      <c r="D83" s="302" t="str">
        <f ca="1">IFERROR(VLOOKUP(ROWS(D$45:D83),Упутство!$B$337:$L$436,4,FALSE),"")</f>
        <v/>
      </c>
      <c r="E83" s="302" t="str">
        <f ca="1">IFERROR(VLOOKUP(ROWS(E$45:E83),Упутство!$B$337:$L$436,5,FALSE),"")</f>
        <v/>
      </c>
      <c r="F83" s="302" t="str">
        <f ca="1">IFERROR(VLOOKUP(ROWS(F$45:F83),Упутство!$B$337:$L$436,6,FALSE),"")</f>
        <v/>
      </c>
      <c r="G83" s="302" t="str">
        <f ca="1">IFERROR(VLOOKUP(ROWS(G$45:G83),Упутство!$B$337:$L$436,7,FALSE),"")</f>
        <v/>
      </c>
      <c r="H83" s="302" t="str">
        <f ca="1">IFERROR(VLOOKUP(ROWS(H$45:H83),Упутство!$B$337:$L$436,8,FALSE),"")</f>
        <v/>
      </c>
      <c r="I83" s="302" t="str">
        <f ca="1">IFERROR(VLOOKUP(ROWS(I$45:I83),Упутство!$B$337:$L$436,9,FALSE),"")</f>
        <v/>
      </c>
      <c r="J83" s="302" t="str">
        <f ca="1">IFERROR(VLOOKUP(ROWS(J$45:J83),Упутство!$B$337:$L$436,10,FALSE),"")</f>
        <v/>
      </c>
      <c r="K83" s="302" t="str">
        <f ca="1">IFERROR(VLOOKUP(ROWS(K$45:K83),Упутство!$B$337:$L$436,11,FALSE),"")</f>
        <v/>
      </c>
      <c r="L83" s="137">
        <f t="shared" ca="1" si="0"/>
        <v>0</v>
      </c>
      <c r="M83" s="134">
        <f t="shared" ca="1" si="1"/>
        <v>0</v>
      </c>
      <c r="N83" s="109"/>
      <c r="O83" s="63"/>
      <c r="P83" s="63"/>
      <c r="Q83" s="63"/>
      <c r="R83" s="63"/>
      <c r="S83" s="63"/>
      <c r="T83" s="63"/>
      <c r="U83" s="63"/>
      <c r="V83" s="63"/>
      <c r="W83" s="63"/>
      <c r="X83" s="11"/>
      <c r="Y83" s="11"/>
      <c r="Z83" s="11"/>
      <c r="AA83" s="11"/>
      <c r="AB83" s="11"/>
      <c r="AC83" s="11"/>
      <c r="AD83" s="12"/>
      <c r="AE83" s="11"/>
      <c r="AF83" s="11"/>
      <c r="AG83" s="11"/>
    </row>
    <row r="84" spans="1:33" ht="28.5" hidden="1" customHeight="1">
      <c r="A84" s="115">
        <f t="shared" si="2"/>
        <v>40</v>
      </c>
      <c r="B84" s="354" t="str">
        <f ca="1">IFERROR(VLOOKUP(ROWS($B$45:B84),Упутство!$B$337:$D$436,3,FALSE),"")</f>
        <v/>
      </c>
      <c r="C84" s="355"/>
      <c r="D84" s="302" t="str">
        <f ca="1">IFERROR(VLOOKUP(ROWS(D$45:D84),Упутство!$B$337:$L$436,4,FALSE),"")</f>
        <v/>
      </c>
      <c r="E84" s="302" t="str">
        <f ca="1">IFERROR(VLOOKUP(ROWS(E$45:E84),Упутство!$B$337:$L$436,5,FALSE),"")</f>
        <v/>
      </c>
      <c r="F84" s="302" t="str">
        <f ca="1">IFERROR(VLOOKUP(ROWS(F$45:F84),Упутство!$B$337:$L$436,6,FALSE),"")</f>
        <v/>
      </c>
      <c r="G84" s="302" t="str">
        <f ca="1">IFERROR(VLOOKUP(ROWS(G$45:G84),Упутство!$B$337:$L$436,7,FALSE),"")</f>
        <v/>
      </c>
      <c r="H84" s="302" t="str">
        <f ca="1">IFERROR(VLOOKUP(ROWS(H$45:H84),Упутство!$B$337:$L$436,8,FALSE),"")</f>
        <v/>
      </c>
      <c r="I84" s="302" t="str">
        <f ca="1">IFERROR(VLOOKUP(ROWS(I$45:I84),Упутство!$B$337:$L$436,9,FALSE),"")</f>
        <v/>
      </c>
      <c r="J84" s="302" t="str">
        <f ca="1">IFERROR(VLOOKUP(ROWS(J$45:J84),Упутство!$B$337:$L$436,10,FALSE),"")</f>
        <v/>
      </c>
      <c r="K84" s="302" t="str">
        <f ca="1">IFERROR(VLOOKUP(ROWS(K$45:K84),Упутство!$B$337:$L$436,11,FALSE),"")</f>
        <v/>
      </c>
      <c r="L84" s="137">
        <f t="shared" ca="1" si="0"/>
        <v>0</v>
      </c>
      <c r="M84" s="134">
        <f t="shared" ca="1" si="1"/>
        <v>0</v>
      </c>
      <c r="N84" s="109"/>
      <c r="O84" s="63"/>
      <c r="P84" s="63"/>
      <c r="Q84" s="63"/>
      <c r="R84" s="63"/>
      <c r="S84" s="63"/>
      <c r="T84" s="63"/>
      <c r="U84" s="63"/>
      <c r="V84" s="63"/>
      <c r="W84" s="63"/>
      <c r="X84" s="11"/>
      <c r="Y84" s="11"/>
      <c r="Z84" s="11"/>
      <c r="AA84" s="11"/>
      <c r="AB84" s="11"/>
      <c r="AC84" s="11"/>
      <c r="AD84" s="12"/>
      <c r="AE84" s="11"/>
      <c r="AF84" s="11"/>
      <c r="AG84" s="11"/>
    </row>
    <row r="85" spans="1:33" ht="28.5" hidden="1" customHeight="1">
      <c r="A85" s="115">
        <f t="shared" si="2"/>
        <v>41</v>
      </c>
      <c r="B85" s="354" t="str">
        <f ca="1">IFERROR(VLOOKUP(ROWS($B$45:B85),Упутство!$B$337:$D$436,3,FALSE),"")</f>
        <v/>
      </c>
      <c r="C85" s="355"/>
      <c r="D85" s="302" t="str">
        <f ca="1">IFERROR(VLOOKUP(ROWS(D$45:D85),Упутство!$B$337:$L$436,4,FALSE),"")</f>
        <v/>
      </c>
      <c r="E85" s="302" t="str">
        <f ca="1">IFERROR(VLOOKUP(ROWS(E$45:E85),Упутство!$B$337:$L$436,5,FALSE),"")</f>
        <v/>
      </c>
      <c r="F85" s="302" t="str">
        <f ca="1">IFERROR(VLOOKUP(ROWS(F$45:F85),Упутство!$B$337:$L$436,6,FALSE),"")</f>
        <v/>
      </c>
      <c r="G85" s="302" t="str">
        <f ca="1">IFERROR(VLOOKUP(ROWS(G$45:G85),Упутство!$B$337:$L$436,7,FALSE),"")</f>
        <v/>
      </c>
      <c r="H85" s="302" t="str">
        <f ca="1">IFERROR(VLOOKUP(ROWS(H$45:H85),Упутство!$B$337:$L$436,8,FALSE),"")</f>
        <v/>
      </c>
      <c r="I85" s="302" t="str">
        <f ca="1">IFERROR(VLOOKUP(ROWS(I$45:I85),Упутство!$B$337:$L$436,9,FALSE),"")</f>
        <v/>
      </c>
      <c r="J85" s="302" t="str">
        <f ca="1">IFERROR(VLOOKUP(ROWS(J$45:J85),Упутство!$B$337:$L$436,10,FALSE),"")</f>
        <v/>
      </c>
      <c r="K85" s="302" t="str">
        <f ca="1">IFERROR(VLOOKUP(ROWS(K$45:K85),Упутство!$B$337:$L$436,11,FALSE),"")</f>
        <v/>
      </c>
      <c r="L85" s="137">
        <f t="shared" ca="1" si="0"/>
        <v>0</v>
      </c>
      <c r="M85" s="134">
        <f t="shared" ca="1" si="1"/>
        <v>0</v>
      </c>
      <c r="N85" s="109"/>
      <c r="O85" s="63"/>
      <c r="P85" s="63"/>
      <c r="Q85" s="63"/>
      <c r="R85" s="63"/>
      <c r="S85" s="63"/>
      <c r="T85" s="63"/>
      <c r="U85" s="63"/>
      <c r="V85" s="63"/>
      <c r="W85" s="63"/>
      <c r="X85" s="11"/>
      <c r="Y85" s="11"/>
      <c r="Z85" s="11"/>
      <c r="AA85" s="11"/>
      <c r="AB85" s="11"/>
      <c r="AC85" s="11"/>
      <c r="AD85" s="12"/>
      <c r="AE85" s="11"/>
      <c r="AF85" s="11"/>
      <c r="AG85" s="11"/>
    </row>
    <row r="86" spans="1:33" ht="28.5" hidden="1" customHeight="1">
      <c r="A86" s="115">
        <f t="shared" si="2"/>
        <v>42</v>
      </c>
      <c r="B86" s="354" t="str">
        <f ca="1">IFERROR(VLOOKUP(ROWS($B$45:B86),Упутство!$B$337:$D$436,3,FALSE),"")</f>
        <v/>
      </c>
      <c r="C86" s="355"/>
      <c r="D86" s="302" t="str">
        <f ca="1">IFERROR(VLOOKUP(ROWS(D$45:D86),Упутство!$B$337:$L$436,4,FALSE),"")</f>
        <v/>
      </c>
      <c r="E86" s="302" t="str">
        <f ca="1">IFERROR(VLOOKUP(ROWS(E$45:E86),Упутство!$B$337:$L$436,5,FALSE),"")</f>
        <v/>
      </c>
      <c r="F86" s="302" t="str">
        <f ca="1">IFERROR(VLOOKUP(ROWS(F$45:F86),Упутство!$B$337:$L$436,6,FALSE),"")</f>
        <v/>
      </c>
      <c r="G86" s="302" t="str">
        <f ca="1">IFERROR(VLOOKUP(ROWS(G$45:G86),Упутство!$B$337:$L$436,7,FALSE),"")</f>
        <v/>
      </c>
      <c r="H86" s="302" t="str">
        <f ca="1">IFERROR(VLOOKUP(ROWS(H$45:H86),Упутство!$B$337:$L$436,8,FALSE),"")</f>
        <v/>
      </c>
      <c r="I86" s="302" t="str">
        <f ca="1">IFERROR(VLOOKUP(ROWS(I$45:I86),Упутство!$B$337:$L$436,9,FALSE),"")</f>
        <v/>
      </c>
      <c r="J86" s="302" t="str">
        <f ca="1">IFERROR(VLOOKUP(ROWS(J$45:J86),Упутство!$B$337:$L$436,10,FALSE),"")</f>
        <v/>
      </c>
      <c r="K86" s="302" t="str">
        <f ca="1">IFERROR(VLOOKUP(ROWS(K$45:K86),Упутство!$B$337:$L$436,11,FALSE),"")</f>
        <v/>
      </c>
      <c r="L86" s="137">
        <f t="shared" ca="1" si="0"/>
        <v>0</v>
      </c>
      <c r="M86" s="134">
        <f t="shared" ca="1" si="1"/>
        <v>0</v>
      </c>
      <c r="N86" s="109"/>
      <c r="O86" s="63"/>
      <c r="P86" s="63"/>
      <c r="Q86" s="63"/>
      <c r="R86" s="63"/>
      <c r="S86" s="63"/>
      <c r="T86" s="63"/>
      <c r="U86" s="63"/>
      <c r="V86" s="63"/>
      <c r="W86" s="63"/>
      <c r="X86" s="11"/>
      <c r="Y86" s="11"/>
      <c r="Z86" s="11"/>
      <c r="AA86" s="11"/>
      <c r="AB86" s="11"/>
      <c r="AC86" s="11"/>
      <c r="AD86" s="12"/>
      <c r="AE86" s="11"/>
      <c r="AF86" s="11"/>
      <c r="AG86" s="11"/>
    </row>
    <row r="87" spans="1:33" ht="28.5" hidden="1" customHeight="1">
      <c r="A87" s="115">
        <f t="shared" si="2"/>
        <v>43</v>
      </c>
      <c r="B87" s="354" t="str">
        <f ca="1">IFERROR(VLOOKUP(ROWS($B$45:B87),Упутство!$B$337:$D$436,3,FALSE),"")</f>
        <v/>
      </c>
      <c r="C87" s="355"/>
      <c r="D87" s="302" t="str">
        <f ca="1">IFERROR(VLOOKUP(ROWS(D$45:D87),Упутство!$B$337:$L$436,4,FALSE),"")</f>
        <v/>
      </c>
      <c r="E87" s="302" t="str">
        <f ca="1">IFERROR(VLOOKUP(ROWS(E$45:E87),Упутство!$B$337:$L$436,5,FALSE),"")</f>
        <v/>
      </c>
      <c r="F87" s="302" t="str">
        <f ca="1">IFERROR(VLOOKUP(ROWS(F$45:F87),Упутство!$B$337:$L$436,6,FALSE),"")</f>
        <v/>
      </c>
      <c r="G87" s="302" t="str">
        <f ca="1">IFERROR(VLOOKUP(ROWS(G$45:G87),Упутство!$B$337:$L$436,7,FALSE),"")</f>
        <v/>
      </c>
      <c r="H87" s="302" t="str">
        <f ca="1">IFERROR(VLOOKUP(ROWS(H$45:H87),Упутство!$B$337:$L$436,8,FALSE),"")</f>
        <v/>
      </c>
      <c r="I87" s="302" t="str">
        <f ca="1">IFERROR(VLOOKUP(ROWS(I$45:I87),Упутство!$B$337:$L$436,9,FALSE),"")</f>
        <v/>
      </c>
      <c r="J87" s="302" t="str">
        <f ca="1">IFERROR(VLOOKUP(ROWS(J$45:J87),Упутство!$B$337:$L$436,10,FALSE),"")</f>
        <v/>
      </c>
      <c r="K87" s="302" t="str">
        <f ca="1">IFERROR(VLOOKUP(ROWS(K$45:K87),Упутство!$B$337:$L$436,11,FALSE),"")</f>
        <v/>
      </c>
      <c r="L87" s="137">
        <f t="shared" ca="1" si="0"/>
        <v>0</v>
      </c>
      <c r="M87" s="134">
        <f t="shared" ca="1" si="1"/>
        <v>0</v>
      </c>
      <c r="N87" s="109"/>
      <c r="O87" s="63"/>
      <c r="P87" s="63"/>
      <c r="Q87" s="63"/>
      <c r="R87" s="63"/>
      <c r="S87" s="63"/>
      <c r="T87" s="63"/>
      <c r="U87" s="63"/>
      <c r="V87" s="63"/>
      <c r="W87" s="63"/>
      <c r="X87" s="11"/>
      <c r="Y87" s="11"/>
      <c r="Z87" s="11"/>
      <c r="AA87" s="11"/>
      <c r="AB87" s="11"/>
      <c r="AC87" s="11"/>
      <c r="AD87" s="12"/>
      <c r="AE87" s="11"/>
      <c r="AF87" s="11"/>
      <c r="AG87" s="11"/>
    </row>
    <row r="88" spans="1:33" ht="28.5" hidden="1" customHeight="1">
      <c r="A88" s="115">
        <f t="shared" si="2"/>
        <v>44</v>
      </c>
      <c r="B88" s="354" t="str">
        <f ca="1">IFERROR(VLOOKUP(ROWS($B$45:B88),Упутство!$B$337:$D$436,3,FALSE),"")</f>
        <v/>
      </c>
      <c r="C88" s="355"/>
      <c r="D88" s="302" t="str">
        <f ca="1">IFERROR(VLOOKUP(ROWS(D$45:D88),Упутство!$B$337:$L$436,4,FALSE),"")</f>
        <v/>
      </c>
      <c r="E88" s="302" t="str">
        <f ca="1">IFERROR(VLOOKUP(ROWS(E$45:E88),Упутство!$B$337:$L$436,5,FALSE),"")</f>
        <v/>
      </c>
      <c r="F88" s="302" t="str">
        <f ca="1">IFERROR(VLOOKUP(ROWS(F$45:F88),Упутство!$B$337:$L$436,6,FALSE),"")</f>
        <v/>
      </c>
      <c r="G88" s="302" t="str">
        <f ca="1">IFERROR(VLOOKUP(ROWS(G$45:G88),Упутство!$B$337:$L$436,7,FALSE),"")</f>
        <v/>
      </c>
      <c r="H88" s="302" t="str">
        <f ca="1">IFERROR(VLOOKUP(ROWS(H$45:H88),Упутство!$B$337:$L$436,8,FALSE),"")</f>
        <v/>
      </c>
      <c r="I88" s="302" t="str">
        <f ca="1">IFERROR(VLOOKUP(ROWS(I$45:I88),Упутство!$B$337:$L$436,9,FALSE),"")</f>
        <v/>
      </c>
      <c r="J88" s="302" t="str">
        <f ca="1">IFERROR(VLOOKUP(ROWS(J$45:J88),Упутство!$B$337:$L$436,10,FALSE),"")</f>
        <v/>
      </c>
      <c r="K88" s="302" t="str">
        <f ca="1">IFERROR(VLOOKUP(ROWS(K$45:K88),Упутство!$B$337:$L$436,11,FALSE),"")</f>
        <v/>
      </c>
      <c r="L88" s="137">
        <f t="shared" ca="1" si="0"/>
        <v>0</v>
      </c>
      <c r="M88" s="134">
        <f t="shared" ca="1" si="1"/>
        <v>0</v>
      </c>
      <c r="N88" s="109"/>
      <c r="O88" s="63"/>
      <c r="P88" s="63"/>
      <c r="Q88" s="63"/>
      <c r="R88" s="63"/>
      <c r="S88" s="63"/>
      <c r="T88" s="63"/>
      <c r="U88" s="63"/>
      <c r="V88" s="63"/>
      <c r="W88" s="63"/>
      <c r="X88" s="11"/>
      <c r="Y88" s="11"/>
      <c r="Z88" s="11"/>
      <c r="AA88" s="11"/>
      <c r="AB88" s="11"/>
      <c r="AC88" s="11"/>
      <c r="AD88" s="12"/>
      <c r="AE88" s="11"/>
      <c r="AF88" s="11"/>
      <c r="AG88" s="11"/>
    </row>
    <row r="89" spans="1:33" ht="28.5" hidden="1" customHeight="1">
      <c r="A89" s="115">
        <f t="shared" si="2"/>
        <v>45</v>
      </c>
      <c r="B89" s="354" t="str">
        <f ca="1">IFERROR(VLOOKUP(ROWS($B$45:B89),Упутство!$B$337:$D$436,3,FALSE),"")</f>
        <v/>
      </c>
      <c r="C89" s="355"/>
      <c r="D89" s="302" t="str">
        <f ca="1">IFERROR(VLOOKUP(ROWS(D$45:D89),Упутство!$B$337:$L$436,4,FALSE),"")</f>
        <v/>
      </c>
      <c r="E89" s="302" t="str">
        <f ca="1">IFERROR(VLOOKUP(ROWS(E$45:E89),Упутство!$B$337:$L$436,5,FALSE),"")</f>
        <v/>
      </c>
      <c r="F89" s="302" t="str">
        <f ca="1">IFERROR(VLOOKUP(ROWS(F$45:F89),Упутство!$B$337:$L$436,6,FALSE),"")</f>
        <v/>
      </c>
      <c r="G89" s="302" t="str">
        <f ca="1">IFERROR(VLOOKUP(ROWS(G$45:G89),Упутство!$B$337:$L$436,7,FALSE),"")</f>
        <v/>
      </c>
      <c r="H89" s="302" t="str">
        <f ca="1">IFERROR(VLOOKUP(ROWS(H$45:H89),Упутство!$B$337:$L$436,8,FALSE),"")</f>
        <v/>
      </c>
      <c r="I89" s="302" t="str">
        <f ca="1">IFERROR(VLOOKUP(ROWS(I$45:I89),Упутство!$B$337:$L$436,9,FALSE),"")</f>
        <v/>
      </c>
      <c r="J89" s="302" t="str">
        <f ca="1">IFERROR(VLOOKUP(ROWS(J$45:J89),Упутство!$B$337:$L$436,10,FALSE),"")</f>
        <v/>
      </c>
      <c r="K89" s="302" t="str">
        <f ca="1">IFERROR(VLOOKUP(ROWS(K$45:K89),Упутство!$B$337:$L$436,11,FALSE),"")</f>
        <v/>
      </c>
      <c r="L89" s="137">
        <f t="shared" ca="1" si="0"/>
        <v>0</v>
      </c>
      <c r="M89" s="134">
        <f t="shared" ca="1" si="1"/>
        <v>0</v>
      </c>
      <c r="N89" s="109"/>
      <c r="O89" s="63"/>
      <c r="P89" s="63"/>
      <c r="Q89" s="63"/>
      <c r="R89" s="63"/>
      <c r="S89" s="63"/>
      <c r="T89" s="63"/>
      <c r="U89" s="63"/>
      <c r="V89" s="63"/>
      <c r="W89" s="63"/>
      <c r="X89" s="11"/>
      <c r="Y89" s="11"/>
      <c r="Z89" s="11"/>
      <c r="AA89" s="11"/>
      <c r="AB89" s="11"/>
      <c r="AC89" s="11"/>
      <c r="AD89" s="12"/>
      <c r="AE89" s="11"/>
      <c r="AF89" s="11"/>
      <c r="AG89" s="11"/>
    </row>
    <row r="90" spans="1:33" ht="28.5" hidden="1" customHeight="1">
      <c r="A90" s="115">
        <f t="shared" si="2"/>
        <v>46</v>
      </c>
      <c r="B90" s="354" t="str">
        <f ca="1">IFERROR(VLOOKUP(ROWS($B$45:B90),Упутство!$B$337:$D$436,3,FALSE),"")</f>
        <v/>
      </c>
      <c r="C90" s="355"/>
      <c r="D90" s="302" t="str">
        <f ca="1">IFERROR(VLOOKUP(ROWS(D$45:D90),Упутство!$B$337:$L$436,4,FALSE),"")</f>
        <v/>
      </c>
      <c r="E90" s="302" t="str">
        <f ca="1">IFERROR(VLOOKUP(ROWS(E$45:E90),Упутство!$B$337:$L$436,5,FALSE),"")</f>
        <v/>
      </c>
      <c r="F90" s="302" t="str">
        <f ca="1">IFERROR(VLOOKUP(ROWS(F$45:F90),Упутство!$B$337:$L$436,6,FALSE),"")</f>
        <v/>
      </c>
      <c r="G90" s="302" t="str">
        <f ca="1">IFERROR(VLOOKUP(ROWS(G$45:G90),Упутство!$B$337:$L$436,7,FALSE),"")</f>
        <v/>
      </c>
      <c r="H90" s="302" t="str">
        <f ca="1">IFERROR(VLOOKUP(ROWS(H$45:H90),Упутство!$B$337:$L$436,8,FALSE),"")</f>
        <v/>
      </c>
      <c r="I90" s="302" t="str">
        <f ca="1">IFERROR(VLOOKUP(ROWS(I$45:I90),Упутство!$B$337:$L$436,9,FALSE),"")</f>
        <v/>
      </c>
      <c r="J90" s="302" t="str">
        <f ca="1">IFERROR(VLOOKUP(ROWS(J$45:J90),Упутство!$B$337:$L$436,10,FALSE),"")</f>
        <v/>
      </c>
      <c r="K90" s="302" t="str">
        <f ca="1">IFERROR(VLOOKUP(ROWS(K$45:K90),Упутство!$B$337:$L$436,11,FALSE),"")</f>
        <v/>
      </c>
      <c r="L90" s="137">
        <f t="shared" ca="1" si="0"/>
        <v>0</v>
      </c>
      <c r="M90" s="134">
        <f t="shared" ca="1" si="1"/>
        <v>0</v>
      </c>
      <c r="N90" s="109"/>
      <c r="O90" s="63"/>
      <c r="P90" s="63"/>
      <c r="Q90" s="63"/>
      <c r="R90" s="63"/>
      <c r="S90" s="63"/>
      <c r="T90" s="63"/>
      <c r="U90" s="63"/>
      <c r="V90" s="63"/>
      <c r="W90" s="63"/>
      <c r="X90" s="11"/>
      <c r="Y90" s="11"/>
      <c r="Z90" s="11"/>
      <c r="AA90" s="11"/>
      <c r="AB90" s="11"/>
      <c r="AC90" s="11"/>
      <c r="AD90" s="12"/>
      <c r="AE90" s="11"/>
      <c r="AF90" s="11"/>
      <c r="AG90" s="11"/>
    </row>
    <row r="91" spans="1:33" ht="28.5" hidden="1" customHeight="1">
      <c r="A91" s="115">
        <f t="shared" si="2"/>
        <v>47</v>
      </c>
      <c r="B91" s="354" t="str">
        <f ca="1">IFERROR(VLOOKUP(ROWS($B$45:B91),Упутство!$B$337:$D$436,3,FALSE),"")</f>
        <v/>
      </c>
      <c r="C91" s="355"/>
      <c r="D91" s="302" t="str">
        <f ca="1">IFERROR(VLOOKUP(ROWS(D$45:D91),Упутство!$B$337:$L$436,4,FALSE),"")</f>
        <v/>
      </c>
      <c r="E91" s="302" t="str">
        <f ca="1">IFERROR(VLOOKUP(ROWS(E$45:E91),Упутство!$B$337:$L$436,5,FALSE),"")</f>
        <v/>
      </c>
      <c r="F91" s="302" t="str">
        <f ca="1">IFERROR(VLOOKUP(ROWS(F$45:F91),Упутство!$B$337:$L$436,6,FALSE),"")</f>
        <v/>
      </c>
      <c r="G91" s="302" t="str">
        <f ca="1">IFERROR(VLOOKUP(ROWS(G$45:G91),Упутство!$B$337:$L$436,7,FALSE),"")</f>
        <v/>
      </c>
      <c r="H91" s="302" t="str">
        <f ca="1">IFERROR(VLOOKUP(ROWS(H$45:H91),Упутство!$B$337:$L$436,8,FALSE),"")</f>
        <v/>
      </c>
      <c r="I91" s="302" t="str">
        <f ca="1">IFERROR(VLOOKUP(ROWS(I$45:I91),Упутство!$B$337:$L$436,9,FALSE),"")</f>
        <v/>
      </c>
      <c r="J91" s="302" t="str">
        <f ca="1">IFERROR(VLOOKUP(ROWS(J$45:J91),Упутство!$B$337:$L$436,10,FALSE),"")</f>
        <v/>
      </c>
      <c r="K91" s="302" t="str">
        <f ca="1">IFERROR(VLOOKUP(ROWS(K$45:K91),Упутство!$B$337:$L$436,11,FALSE),"")</f>
        <v/>
      </c>
      <c r="L91" s="137">
        <f t="shared" ca="1" si="0"/>
        <v>0</v>
      </c>
      <c r="M91" s="134">
        <f t="shared" ca="1" si="1"/>
        <v>0</v>
      </c>
      <c r="N91" s="109"/>
      <c r="O91" s="63"/>
      <c r="P91" s="63"/>
      <c r="Q91" s="63"/>
      <c r="R91" s="63"/>
      <c r="S91" s="63"/>
      <c r="T91" s="63"/>
      <c r="U91" s="63"/>
      <c r="V91" s="63"/>
      <c r="W91" s="63"/>
      <c r="X91" s="11"/>
      <c r="Y91" s="11"/>
      <c r="Z91" s="11"/>
      <c r="AA91" s="11"/>
      <c r="AB91" s="11"/>
      <c r="AC91" s="11"/>
      <c r="AD91" s="12"/>
      <c r="AE91" s="11"/>
      <c r="AF91" s="11"/>
      <c r="AG91" s="11"/>
    </row>
    <row r="92" spans="1:33" ht="28.5" hidden="1" customHeight="1">
      <c r="A92" s="115">
        <f t="shared" si="2"/>
        <v>48</v>
      </c>
      <c r="B92" s="354" t="str">
        <f ca="1">IFERROR(VLOOKUP(ROWS($B$45:B92),Упутство!$B$337:$D$436,3,FALSE),"")</f>
        <v/>
      </c>
      <c r="C92" s="355"/>
      <c r="D92" s="302" t="str">
        <f ca="1">IFERROR(VLOOKUP(ROWS(D$45:D92),Упутство!$B$337:$L$436,4,FALSE),"")</f>
        <v/>
      </c>
      <c r="E92" s="302" t="str">
        <f ca="1">IFERROR(VLOOKUP(ROWS(E$45:E92),Упутство!$B$337:$L$436,5,FALSE),"")</f>
        <v/>
      </c>
      <c r="F92" s="302" t="str">
        <f ca="1">IFERROR(VLOOKUP(ROWS(F$45:F92),Упутство!$B$337:$L$436,6,FALSE),"")</f>
        <v/>
      </c>
      <c r="G92" s="302" t="str">
        <f ca="1">IFERROR(VLOOKUP(ROWS(G$45:G92),Упутство!$B$337:$L$436,7,FALSE),"")</f>
        <v/>
      </c>
      <c r="H92" s="302" t="str">
        <f ca="1">IFERROR(VLOOKUP(ROWS(H$45:H92),Упутство!$B$337:$L$436,8,FALSE),"")</f>
        <v/>
      </c>
      <c r="I92" s="302" t="str">
        <f ca="1">IFERROR(VLOOKUP(ROWS(I$45:I92),Упутство!$B$337:$L$436,9,FALSE),"")</f>
        <v/>
      </c>
      <c r="J92" s="302" t="str">
        <f ca="1">IFERROR(VLOOKUP(ROWS(J$45:J92),Упутство!$B$337:$L$436,10,FALSE),"")</f>
        <v/>
      </c>
      <c r="K92" s="302" t="str">
        <f ca="1">IFERROR(VLOOKUP(ROWS(K$45:K92),Упутство!$B$337:$L$436,11,FALSE),"")</f>
        <v/>
      </c>
      <c r="L92" s="137">
        <f t="shared" ca="1" si="0"/>
        <v>0</v>
      </c>
      <c r="M92" s="134">
        <f t="shared" ca="1" si="1"/>
        <v>0</v>
      </c>
      <c r="N92" s="109"/>
      <c r="O92" s="63"/>
      <c r="P92" s="63"/>
      <c r="Q92" s="63"/>
      <c r="R92" s="63"/>
      <c r="S92" s="63"/>
      <c r="T92" s="63"/>
      <c r="U92" s="63"/>
      <c r="V92" s="63"/>
      <c r="W92" s="63"/>
      <c r="X92" s="11"/>
      <c r="Y92" s="11"/>
      <c r="Z92" s="11"/>
      <c r="AA92" s="11"/>
      <c r="AB92" s="11"/>
      <c r="AC92" s="11"/>
      <c r="AD92" s="12"/>
      <c r="AE92" s="11"/>
      <c r="AF92" s="11"/>
      <c r="AG92" s="11"/>
    </row>
    <row r="93" spans="1:33" ht="28.5" hidden="1" customHeight="1">
      <c r="A93" s="115">
        <f t="shared" si="2"/>
        <v>49</v>
      </c>
      <c r="B93" s="354" t="str">
        <f ca="1">IFERROR(VLOOKUP(ROWS($B$45:B93),Упутство!$B$337:$D$436,3,FALSE),"")</f>
        <v/>
      </c>
      <c r="C93" s="355"/>
      <c r="D93" s="302" t="str">
        <f ca="1">IFERROR(VLOOKUP(ROWS(D$45:D93),Упутство!$B$337:$L$436,4,FALSE),"")</f>
        <v/>
      </c>
      <c r="E93" s="302" t="str">
        <f ca="1">IFERROR(VLOOKUP(ROWS(E$45:E93),Упутство!$B$337:$L$436,5,FALSE),"")</f>
        <v/>
      </c>
      <c r="F93" s="302" t="str">
        <f ca="1">IFERROR(VLOOKUP(ROWS(F$45:F93),Упутство!$B$337:$L$436,6,FALSE),"")</f>
        <v/>
      </c>
      <c r="G93" s="302" t="str">
        <f ca="1">IFERROR(VLOOKUP(ROWS(G$45:G93),Упутство!$B$337:$L$436,7,FALSE),"")</f>
        <v/>
      </c>
      <c r="H93" s="302" t="str">
        <f ca="1">IFERROR(VLOOKUP(ROWS(H$45:H93),Упутство!$B$337:$L$436,8,FALSE),"")</f>
        <v/>
      </c>
      <c r="I93" s="302" t="str">
        <f ca="1">IFERROR(VLOOKUP(ROWS(I$45:I93),Упутство!$B$337:$L$436,9,FALSE),"")</f>
        <v/>
      </c>
      <c r="J93" s="302" t="str">
        <f ca="1">IFERROR(VLOOKUP(ROWS(J$45:J93),Упутство!$B$337:$L$436,10,FALSE),"")</f>
        <v/>
      </c>
      <c r="K93" s="302" t="str">
        <f ca="1">IFERROR(VLOOKUP(ROWS(K$45:K93),Упутство!$B$337:$L$436,11,FALSE),"")</f>
        <v/>
      </c>
      <c r="L93" s="137">
        <f t="shared" ca="1" si="0"/>
        <v>0</v>
      </c>
      <c r="M93" s="134">
        <f t="shared" ca="1" si="1"/>
        <v>0</v>
      </c>
      <c r="N93" s="109"/>
      <c r="O93" s="63"/>
      <c r="P93" s="63"/>
      <c r="Q93" s="63"/>
      <c r="R93" s="63"/>
      <c r="S93" s="63"/>
      <c r="T93" s="63"/>
      <c r="U93" s="63"/>
      <c r="V93" s="63"/>
      <c r="W93" s="63"/>
      <c r="X93" s="11"/>
      <c r="Y93" s="11"/>
      <c r="Z93" s="11"/>
      <c r="AA93" s="11"/>
      <c r="AB93" s="11"/>
      <c r="AC93" s="11"/>
      <c r="AD93" s="12"/>
      <c r="AE93" s="11"/>
      <c r="AF93" s="11"/>
      <c r="AG93" s="11"/>
    </row>
    <row r="94" spans="1:33" ht="28.5" hidden="1" customHeight="1">
      <c r="A94" s="115">
        <f t="shared" si="2"/>
        <v>50</v>
      </c>
      <c r="B94" s="354" t="str">
        <f ca="1">IFERROR(VLOOKUP(ROWS($B$45:B94),Упутство!$B$337:$D$436,3,FALSE),"")</f>
        <v/>
      </c>
      <c r="C94" s="355"/>
      <c r="D94" s="302" t="str">
        <f ca="1">IFERROR(VLOOKUP(ROWS(D$45:D94),Упутство!$B$337:$L$436,4,FALSE),"")</f>
        <v/>
      </c>
      <c r="E94" s="302" t="str">
        <f ca="1">IFERROR(VLOOKUP(ROWS(E$45:E94),Упутство!$B$337:$L$436,5,FALSE),"")</f>
        <v/>
      </c>
      <c r="F94" s="302" t="str">
        <f ca="1">IFERROR(VLOOKUP(ROWS(F$45:F94),Упутство!$B$337:$L$436,6,FALSE),"")</f>
        <v/>
      </c>
      <c r="G94" s="302" t="str">
        <f ca="1">IFERROR(VLOOKUP(ROWS(G$45:G94),Упутство!$B$337:$L$436,7,FALSE),"")</f>
        <v/>
      </c>
      <c r="H94" s="302" t="str">
        <f ca="1">IFERROR(VLOOKUP(ROWS(H$45:H94),Упутство!$B$337:$L$436,8,FALSE),"")</f>
        <v/>
      </c>
      <c r="I94" s="302" t="str">
        <f ca="1">IFERROR(VLOOKUP(ROWS(I$45:I94),Упутство!$B$337:$L$436,9,FALSE),"")</f>
        <v/>
      </c>
      <c r="J94" s="302" t="str">
        <f ca="1">IFERROR(VLOOKUP(ROWS(J$45:J94),Упутство!$B$337:$L$436,10,FALSE),"")</f>
        <v/>
      </c>
      <c r="K94" s="302" t="str">
        <f ca="1">IFERROR(VLOOKUP(ROWS(K$45:K94),Упутство!$B$337:$L$436,11,FALSE),"")</f>
        <v/>
      </c>
      <c r="L94" s="137">
        <f t="shared" ca="1" si="0"/>
        <v>0</v>
      </c>
      <c r="M94" s="134">
        <f t="shared" ca="1" si="1"/>
        <v>0</v>
      </c>
      <c r="N94" s="109"/>
      <c r="O94" s="63"/>
      <c r="P94" s="63"/>
      <c r="Q94" s="63"/>
      <c r="R94" s="63"/>
      <c r="S94" s="63"/>
      <c r="T94" s="63"/>
      <c r="U94" s="63"/>
      <c r="V94" s="63"/>
      <c r="W94" s="63"/>
      <c r="X94" s="11"/>
      <c r="Y94" s="11"/>
      <c r="Z94" s="11"/>
      <c r="AA94" s="11"/>
      <c r="AB94" s="11"/>
      <c r="AC94" s="11"/>
      <c r="AD94" s="12"/>
      <c r="AE94" s="11"/>
      <c r="AF94" s="11"/>
      <c r="AG94" s="11"/>
    </row>
    <row r="95" spans="1:33" ht="28.5" hidden="1" customHeight="1">
      <c r="A95" s="115">
        <f t="shared" si="2"/>
        <v>51</v>
      </c>
      <c r="B95" s="354" t="str">
        <f ca="1">IFERROR(VLOOKUP(ROWS($B$45:B95),Упутство!$B$337:$D$436,3,FALSE),"")</f>
        <v/>
      </c>
      <c r="C95" s="355"/>
      <c r="D95" s="302" t="str">
        <f ca="1">IFERROR(VLOOKUP(ROWS(D$45:D95),Упутство!$B$337:$L$436,4,FALSE),"")</f>
        <v/>
      </c>
      <c r="E95" s="302" t="str">
        <f ca="1">IFERROR(VLOOKUP(ROWS(E$45:E95),Упутство!$B$337:$L$436,5,FALSE),"")</f>
        <v/>
      </c>
      <c r="F95" s="302" t="str">
        <f ca="1">IFERROR(VLOOKUP(ROWS(F$45:F95),Упутство!$B$337:$L$436,6,FALSE),"")</f>
        <v/>
      </c>
      <c r="G95" s="302" t="str">
        <f ca="1">IFERROR(VLOOKUP(ROWS(G$45:G95),Упутство!$B$337:$L$436,7,FALSE),"")</f>
        <v/>
      </c>
      <c r="H95" s="302" t="str">
        <f ca="1">IFERROR(VLOOKUP(ROWS(H$45:H95),Упутство!$B$337:$L$436,8,FALSE),"")</f>
        <v/>
      </c>
      <c r="I95" s="302" t="str">
        <f ca="1">IFERROR(VLOOKUP(ROWS(I$45:I95),Упутство!$B$337:$L$436,9,FALSE),"")</f>
        <v/>
      </c>
      <c r="J95" s="302" t="str">
        <f ca="1">IFERROR(VLOOKUP(ROWS(J$45:J95),Упутство!$B$337:$L$436,10,FALSE),"")</f>
        <v/>
      </c>
      <c r="K95" s="302" t="str">
        <f ca="1">IFERROR(VLOOKUP(ROWS(K$45:K95),Упутство!$B$337:$L$436,11,FALSE),"")</f>
        <v/>
      </c>
      <c r="L95" s="137">
        <f t="shared" ca="1" si="0"/>
        <v>0</v>
      </c>
      <c r="M95" s="134">
        <f t="shared" ca="1" si="1"/>
        <v>0</v>
      </c>
      <c r="N95" s="109"/>
      <c r="O95" s="63"/>
      <c r="P95" s="63"/>
      <c r="Q95" s="63"/>
      <c r="R95" s="63"/>
      <c r="S95" s="63"/>
      <c r="T95" s="63"/>
      <c r="U95" s="63"/>
      <c r="V95" s="63"/>
      <c r="W95" s="63"/>
      <c r="X95" s="11"/>
      <c r="Y95" s="11"/>
      <c r="Z95" s="11"/>
      <c r="AA95" s="11"/>
      <c r="AB95" s="11"/>
      <c r="AC95" s="11"/>
      <c r="AD95" s="12"/>
      <c r="AE95" s="11"/>
      <c r="AF95" s="11"/>
      <c r="AG95" s="11"/>
    </row>
    <row r="96" spans="1:33" ht="28.5" hidden="1" customHeight="1">
      <c r="A96" s="115">
        <f t="shared" si="2"/>
        <v>52</v>
      </c>
      <c r="B96" s="354" t="str">
        <f ca="1">IFERROR(VLOOKUP(ROWS($B$45:B96),Упутство!$B$337:$D$436,3,FALSE),"")</f>
        <v/>
      </c>
      <c r="C96" s="355"/>
      <c r="D96" s="302" t="str">
        <f ca="1">IFERROR(VLOOKUP(ROWS(D$45:D96),Упутство!$B$337:$L$436,4,FALSE),"")</f>
        <v/>
      </c>
      <c r="E96" s="302" t="str">
        <f ca="1">IFERROR(VLOOKUP(ROWS(E$45:E96),Упутство!$B$337:$L$436,5,FALSE),"")</f>
        <v/>
      </c>
      <c r="F96" s="302" t="str">
        <f ca="1">IFERROR(VLOOKUP(ROWS(F$45:F96),Упутство!$B$337:$L$436,6,FALSE),"")</f>
        <v/>
      </c>
      <c r="G96" s="302" t="str">
        <f ca="1">IFERROR(VLOOKUP(ROWS(G$45:G96),Упутство!$B$337:$L$436,7,FALSE),"")</f>
        <v/>
      </c>
      <c r="H96" s="302" t="str">
        <f ca="1">IFERROR(VLOOKUP(ROWS(H$45:H96),Упутство!$B$337:$L$436,8,FALSE),"")</f>
        <v/>
      </c>
      <c r="I96" s="302" t="str">
        <f ca="1">IFERROR(VLOOKUP(ROWS(I$45:I96),Упутство!$B$337:$L$436,9,FALSE),"")</f>
        <v/>
      </c>
      <c r="J96" s="302" t="str">
        <f ca="1">IFERROR(VLOOKUP(ROWS(J$45:J96),Упутство!$B$337:$L$436,10,FALSE),"")</f>
        <v/>
      </c>
      <c r="K96" s="302" t="str">
        <f ca="1">IFERROR(VLOOKUP(ROWS(K$45:K96),Упутство!$B$337:$L$436,11,FALSE),"")</f>
        <v/>
      </c>
      <c r="L96" s="137">
        <f t="shared" ca="1" si="0"/>
        <v>0</v>
      </c>
      <c r="M96" s="134">
        <f t="shared" ca="1" si="1"/>
        <v>0</v>
      </c>
      <c r="N96" s="109"/>
      <c r="O96" s="63"/>
      <c r="P96" s="63"/>
      <c r="Q96" s="63"/>
      <c r="R96" s="63"/>
      <c r="S96" s="63"/>
      <c r="T96" s="63"/>
      <c r="U96" s="63"/>
      <c r="V96" s="63"/>
      <c r="W96" s="63"/>
      <c r="X96" s="11"/>
      <c r="Y96" s="11"/>
      <c r="Z96" s="11"/>
      <c r="AA96" s="11"/>
      <c r="AB96" s="11"/>
      <c r="AC96" s="11"/>
      <c r="AD96" s="12"/>
      <c r="AE96" s="11"/>
      <c r="AF96" s="11"/>
      <c r="AG96" s="11"/>
    </row>
    <row r="97" spans="1:34" ht="35.1" customHeight="1">
      <c r="A97" s="409" t="s">
        <v>1332</v>
      </c>
      <c r="B97" s="410"/>
      <c r="C97" s="282">
        <f>$D$4</f>
        <v>0</v>
      </c>
      <c r="D97" s="314">
        <f t="shared" ref="D97:K97" ca="1" si="3">SUM(D45:D96)</f>
        <v>0</v>
      </c>
      <c r="E97" s="314">
        <f t="shared" ca="1" si="3"/>
        <v>0</v>
      </c>
      <c r="F97" s="314">
        <f t="shared" ca="1" si="3"/>
        <v>0</v>
      </c>
      <c r="G97" s="314">
        <f t="shared" ca="1" si="3"/>
        <v>0</v>
      </c>
      <c r="H97" s="314">
        <f t="shared" ca="1" si="3"/>
        <v>0</v>
      </c>
      <c r="I97" s="314">
        <f t="shared" ca="1" si="3"/>
        <v>0</v>
      </c>
      <c r="J97" s="314">
        <f t="shared" ca="1" si="3"/>
        <v>0</v>
      </c>
      <c r="K97" s="314">
        <f t="shared" ca="1" si="3"/>
        <v>0</v>
      </c>
      <c r="L97" s="314">
        <f t="shared" ref="L97" ca="1" si="4">SUM(F97,H97,J97)</f>
        <v>0</v>
      </c>
      <c r="M97" s="314">
        <f t="shared" ref="M97" ca="1" si="5">SUM(G97,I97,K97)</f>
        <v>0</v>
      </c>
      <c r="N97" s="109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4" ht="21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35.1" customHeight="1">
      <c r="A99" s="198" t="s">
        <v>1400</v>
      </c>
      <c r="B99" s="370" t="s">
        <v>1334</v>
      </c>
      <c r="C99" s="371"/>
      <c r="D99" s="370" t="s">
        <v>870</v>
      </c>
      <c r="E99" s="371"/>
      <c r="F99" s="372" t="s">
        <v>2055</v>
      </c>
      <c r="G99" s="372"/>
      <c r="H99" s="370" t="s">
        <v>871</v>
      </c>
      <c r="I99" s="371"/>
      <c r="J99" s="372" t="s">
        <v>872</v>
      </c>
      <c r="K99" s="372"/>
      <c r="L99" s="370" t="s">
        <v>869</v>
      </c>
      <c r="M99" s="371"/>
      <c r="N99" s="109"/>
      <c r="W99" s="11"/>
      <c r="X99" s="11"/>
      <c r="Y99" s="11"/>
      <c r="Z99" s="11"/>
      <c r="AA99" s="11"/>
      <c r="AB99" s="11"/>
      <c r="AC99" s="11"/>
      <c r="AD99" s="12"/>
      <c r="AE99" s="11"/>
      <c r="AF99" s="11"/>
      <c r="AG99" s="11"/>
    </row>
    <row r="100" spans="1:34" ht="28.5" customHeight="1">
      <c r="A100" s="116" t="s">
        <v>1401</v>
      </c>
      <c r="B100" s="404" t="str">
        <f ca="1">IFERROR(VLOOKUP(ROWS($B$100:B100),Упутство!$FP$1752:$FW$1768,2,FALSE),"")</f>
        <v/>
      </c>
      <c r="C100" s="405"/>
      <c r="D100" s="356" t="str">
        <f ca="1">IFERROR(VLOOKUP(ROWS($D$100:D100),Упутство!$FP$1752:$FW$1768,5,FALSE),"")</f>
        <v/>
      </c>
      <c r="E100" s="357"/>
      <c r="F100" s="356" t="str">
        <f ca="1">IFERROR(VLOOKUP(ROWS($F$100:F100),Упутство!$FP$1752:$FW$1768,6,FALSE),"")</f>
        <v/>
      </c>
      <c r="G100" s="357"/>
      <c r="H100" s="356" t="str">
        <f ca="1">IFERROR(VLOOKUP(ROWS($H$100:H100),Упутство!$FP$1752:$FW$1768,7,FALSE),"")</f>
        <v/>
      </c>
      <c r="I100" s="357"/>
      <c r="J100" s="356" t="str">
        <f ca="1">IFERROR(VLOOKUP(ROWS($J$100:J100),Упутство!$FP$1752:$FW$1768,8,FALSE),"")</f>
        <v/>
      </c>
      <c r="K100" s="357"/>
      <c r="L100" s="350">
        <f ca="1">SUM(F100,H100,J100)</f>
        <v>0</v>
      </c>
      <c r="M100" s="351"/>
      <c r="N100" s="109"/>
      <c r="O100" s="63"/>
      <c r="W100" s="11"/>
      <c r="X100" s="11"/>
      <c r="Y100" s="11"/>
      <c r="Z100" s="11"/>
      <c r="AA100" s="11"/>
      <c r="AB100" s="11"/>
      <c r="AC100" s="11"/>
      <c r="AD100" s="12"/>
      <c r="AE100" s="11"/>
      <c r="AF100" s="11"/>
      <c r="AG100" s="11"/>
    </row>
    <row r="101" spans="1:34" ht="28.5" customHeight="1">
      <c r="A101" s="116" t="s">
        <v>1402</v>
      </c>
      <c r="B101" s="404" t="str">
        <f ca="1">IFERROR(VLOOKUP(ROWS($B$100:B101),Упутство!$FP$1752:$FW$1768,2,FALSE),"")</f>
        <v/>
      </c>
      <c r="C101" s="405"/>
      <c r="D101" s="356" t="str">
        <f ca="1">IFERROR(VLOOKUP(ROWS($D$100:D101),Упутство!$FP$1752:$FW$1768,5,FALSE),"")</f>
        <v/>
      </c>
      <c r="E101" s="357"/>
      <c r="F101" s="356" t="str">
        <f ca="1">IFERROR(VLOOKUP(ROWS($F$100:F101),Упутство!$FP$1752:$FW$1768,6,FALSE),"")</f>
        <v/>
      </c>
      <c r="G101" s="357"/>
      <c r="H101" s="356" t="str">
        <f ca="1">IFERROR(VLOOKUP(ROWS($H$100:H101),Упутство!$FP$1752:$FW$1768,7,FALSE),"")</f>
        <v/>
      </c>
      <c r="I101" s="357"/>
      <c r="J101" s="356" t="str">
        <f ca="1">IFERROR(VLOOKUP(ROWS($J$100:J101),Упутство!$FP$1752:$FW$1768,8,FALSE),"")</f>
        <v/>
      </c>
      <c r="K101" s="357"/>
      <c r="L101" s="350">
        <f ca="1">SUM(F101,H101,J101)</f>
        <v>0</v>
      </c>
      <c r="M101" s="351"/>
      <c r="N101" s="109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4" ht="28.5" customHeight="1">
      <c r="A102" s="116" t="s">
        <v>1403</v>
      </c>
      <c r="B102" s="404" t="str">
        <f ca="1">IFERROR(VLOOKUP(ROWS($B$100:B102),Упутство!$FP$1752:$FW$1768,2,FALSE),"")</f>
        <v/>
      </c>
      <c r="C102" s="405"/>
      <c r="D102" s="356" t="str">
        <f ca="1">IFERROR(VLOOKUP(ROWS($D$100:D102),Упутство!$FP$1752:$FW$1768,5,FALSE),"")</f>
        <v/>
      </c>
      <c r="E102" s="357"/>
      <c r="F102" s="356" t="str">
        <f ca="1">IFERROR(VLOOKUP(ROWS($F$100:F102),Упутство!$FP$1752:$FW$1768,6,FALSE),"")</f>
        <v/>
      </c>
      <c r="G102" s="357"/>
      <c r="H102" s="356" t="str">
        <f ca="1">IFERROR(VLOOKUP(ROWS($H$100:H102),Упутство!$FP$1752:$FW$1768,7,FALSE),"")</f>
        <v/>
      </c>
      <c r="I102" s="357"/>
      <c r="J102" s="356" t="str">
        <f ca="1">IFERROR(VLOOKUP(ROWS($J$100:J102),Упутство!$FP$1752:$FW$1768,8,FALSE),"")</f>
        <v/>
      </c>
      <c r="K102" s="357"/>
      <c r="L102" s="350">
        <f t="shared" ref="L102:L114" ca="1" si="6">SUM(F102,H102,J102)</f>
        <v>0</v>
      </c>
      <c r="M102" s="351"/>
      <c r="N102" s="10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4" ht="28.5" customHeight="1">
      <c r="A103" s="116" t="s">
        <v>1404</v>
      </c>
      <c r="B103" s="404" t="str">
        <f ca="1">IFERROR(VLOOKUP(ROWS($B$100:B103),Упутство!$FP$1752:$FW$1768,2,FALSE),"")</f>
        <v/>
      </c>
      <c r="C103" s="405"/>
      <c r="D103" s="356" t="str">
        <f ca="1">IFERROR(VLOOKUP(ROWS($D$100:D103),Упутство!$FP$1752:$FW$1768,5,FALSE),"")</f>
        <v/>
      </c>
      <c r="E103" s="357"/>
      <c r="F103" s="356" t="str">
        <f ca="1">IFERROR(VLOOKUP(ROWS($F$100:F103),Упутство!$FP$1752:$FW$1768,6,FALSE),"")</f>
        <v/>
      </c>
      <c r="G103" s="357"/>
      <c r="H103" s="356" t="str">
        <f ca="1">IFERROR(VLOOKUP(ROWS($H$100:H103),Упутство!$FP$1752:$FW$1768,7,FALSE),"")</f>
        <v/>
      </c>
      <c r="I103" s="357"/>
      <c r="J103" s="356" t="str">
        <f ca="1">IFERROR(VLOOKUP(ROWS($J$100:J103),Упутство!$FP$1752:$FW$1768,8,FALSE),"")</f>
        <v/>
      </c>
      <c r="K103" s="357"/>
      <c r="L103" s="350">
        <f ca="1">SUM(F103,H103,J103)</f>
        <v>0</v>
      </c>
      <c r="M103" s="351"/>
      <c r="N103" s="10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4" ht="28.5" customHeight="1">
      <c r="A104" s="116" t="s">
        <v>1405</v>
      </c>
      <c r="B104" s="404" t="str">
        <f ca="1">IFERROR(VLOOKUP(ROWS($B$100:B104),Упутство!$FP$1752:$FW$1768,2,FALSE),"")</f>
        <v/>
      </c>
      <c r="C104" s="405"/>
      <c r="D104" s="356" t="str">
        <f ca="1">IFERROR(VLOOKUP(ROWS($D$100:D104),Упутство!$FP$1752:$FW$1768,5,FALSE),"")</f>
        <v/>
      </c>
      <c r="E104" s="357"/>
      <c r="F104" s="356" t="str">
        <f ca="1">IFERROR(VLOOKUP(ROWS($F$100:F104),Упутство!$FP$1752:$FW$1768,6,FALSE),"")</f>
        <v/>
      </c>
      <c r="G104" s="357"/>
      <c r="H104" s="356" t="str">
        <f ca="1">IFERROR(VLOOKUP(ROWS($H$100:H104),Упутство!$FP$1752:$FW$1768,7,FALSE),"")</f>
        <v/>
      </c>
      <c r="I104" s="357"/>
      <c r="J104" s="356" t="str">
        <f ca="1">IFERROR(VLOOKUP(ROWS($J$100:J104),Упутство!$FP$1752:$FW$1768,8,FALSE),"")</f>
        <v/>
      </c>
      <c r="K104" s="357"/>
      <c r="L104" s="350">
        <f t="shared" ca="1" si="6"/>
        <v>0</v>
      </c>
      <c r="M104" s="351"/>
      <c r="N104" s="109"/>
      <c r="V104" s="6"/>
      <c r="W104" s="6"/>
      <c r="X104" s="6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4" ht="28.5" customHeight="1">
      <c r="A105" s="116" t="s">
        <v>1406</v>
      </c>
      <c r="B105" s="404" t="str">
        <f ca="1">IFERROR(VLOOKUP(ROWS($B$100:B105),Упутство!$FP$1752:$FW$1768,2,FALSE),"")</f>
        <v/>
      </c>
      <c r="C105" s="405"/>
      <c r="D105" s="356" t="str">
        <f ca="1">IFERROR(VLOOKUP(ROWS($D$100:D105),Упутство!$FP$1752:$FW$1768,5,FALSE),"")</f>
        <v/>
      </c>
      <c r="E105" s="357"/>
      <c r="F105" s="356" t="str">
        <f ca="1">IFERROR(VLOOKUP(ROWS($F$100:F105),Упутство!$FP$1752:$FW$1768,6,FALSE),"")</f>
        <v/>
      </c>
      <c r="G105" s="357"/>
      <c r="H105" s="356" t="str">
        <f ca="1">IFERROR(VLOOKUP(ROWS($H$100:H105),Упутство!$FP$1752:$FW$1768,7,FALSE),"")</f>
        <v/>
      </c>
      <c r="I105" s="357"/>
      <c r="J105" s="356" t="str">
        <f ca="1">IFERROR(VLOOKUP(ROWS($J$100:J105),Упутство!$FP$1752:$FW$1768,8,FALSE),"")</f>
        <v/>
      </c>
      <c r="K105" s="357"/>
      <c r="L105" s="350">
        <f t="shared" ca="1" si="6"/>
        <v>0</v>
      </c>
      <c r="M105" s="351"/>
      <c r="N105" s="109"/>
      <c r="O105" s="6"/>
      <c r="P105" s="6"/>
      <c r="Q105" s="6"/>
      <c r="R105" s="6"/>
      <c r="S105" s="6"/>
      <c r="T105" s="6"/>
      <c r="U105" s="6"/>
      <c r="V105" s="6"/>
      <c r="W105" s="11"/>
      <c r="X105" s="11"/>
      <c r="Y105" s="11"/>
      <c r="Z105" s="11"/>
      <c r="AA105" s="11"/>
      <c r="AB105" s="11"/>
      <c r="AC105" s="11"/>
      <c r="AD105" s="12"/>
      <c r="AE105" s="11"/>
      <c r="AF105" s="11"/>
      <c r="AG105" s="11"/>
    </row>
    <row r="106" spans="1:34" ht="28.5" customHeight="1">
      <c r="A106" s="117" t="s">
        <v>1407</v>
      </c>
      <c r="B106" s="404" t="str">
        <f ca="1">IFERROR(VLOOKUP(ROWS($B$100:B106),Упутство!$FP$1752:$FW$1768,2,FALSE),"")</f>
        <v/>
      </c>
      <c r="C106" s="405"/>
      <c r="D106" s="356" t="str">
        <f ca="1">IFERROR(VLOOKUP(ROWS($D$100:D106),Упутство!$FP$1752:$FW$1768,5,FALSE),"")</f>
        <v/>
      </c>
      <c r="E106" s="357"/>
      <c r="F106" s="356" t="str">
        <f ca="1">IFERROR(VLOOKUP(ROWS($F$100:F106),Упутство!$FP$1752:$FW$1768,6,FALSE),"")</f>
        <v/>
      </c>
      <c r="G106" s="357"/>
      <c r="H106" s="356" t="str">
        <f ca="1">IFERROR(VLOOKUP(ROWS($H$100:H106),Упутство!$FP$1752:$FW$1768,7,FALSE),"")</f>
        <v/>
      </c>
      <c r="I106" s="357"/>
      <c r="J106" s="356" t="str">
        <f ca="1">IFERROR(VLOOKUP(ROWS($J$100:J106),Упутство!$FP$1752:$FW$1768,8,FALSE),"")</f>
        <v/>
      </c>
      <c r="K106" s="357"/>
      <c r="L106" s="350">
        <f t="shared" ca="1" si="6"/>
        <v>0</v>
      </c>
      <c r="M106" s="351"/>
      <c r="N106" s="109"/>
      <c r="O106" s="6"/>
      <c r="P106" s="6"/>
      <c r="Q106" s="6"/>
      <c r="R106" s="6"/>
      <c r="S106" s="6"/>
      <c r="T106" s="6"/>
      <c r="U106" s="6"/>
      <c r="V106" s="6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4" ht="28.5" customHeight="1">
      <c r="A107" s="117" t="s">
        <v>1408</v>
      </c>
      <c r="B107" s="404" t="str">
        <f ca="1">IFERROR(VLOOKUP(ROWS($B$100:B107),Упутство!$FP$1752:$FW$1768,2,FALSE),"")</f>
        <v/>
      </c>
      <c r="C107" s="405"/>
      <c r="D107" s="356" t="str">
        <f ca="1">IFERROR(VLOOKUP(ROWS($D$100:D107),Упутство!$FP$1752:$FW$1768,5,FALSE),"")</f>
        <v/>
      </c>
      <c r="E107" s="357"/>
      <c r="F107" s="356" t="str">
        <f ca="1">IFERROR(VLOOKUP(ROWS($F$100:F107),Упутство!$FP$1752:$FW$1768,6,FALSE),"")</f>
        <v/>
      </c>
      <c r="G107" s="357"/>
      <c r="H107" s="356" t="str">
        <f ca="1">IFERROR(VLOOKUP(ROWS($H$100:H107),Упутство!$FP$1752:$FW$1768,7,FALSE),"")</f>
        <v/>
      </c>
      <c r="I107" s="357"/>
      <c r="J107" s="356" t="str">
        <f ca="1">IFERROR(VLOOKUP(ROWS($J$100:J107),Упутство!$FP$1752:$FW$1768,8,FALSE),"")</f>
        <v/>
      </c>
      <c r="K107" s="357"/>
      <c r="L107" s="350">
        <f t="shared" ca="1" si="6"/>
        <v>0</v>
      </c>
      <c r="M107" s="351"/>
      <c r="N107" s="109"/>
      <c r="O107" s="6"/>
      <c r="P107" s="6"/>
      <c r="Q107" s="6"/>
      <c r="R107" s="6"/>
      <c r="S107" s="6"/>
      <c r="T107" s="6"/>
      <c r="U107" s="6"/>
      <c r="V107" s="6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4" ht="28.5" customHeight="1">
      <c r="A108" s="117" t="s">
        <v>1409</v>
      </c>
      <c r="B108" s="404" t="str">
        <f ca="1">IFERROR(VLOOKUP(ROWS($B$100:B108),Упутство!$FP$1752:$FW$1768,2,FALSE),"")</f>
        <v/>
      </c>
      <c r="C108" s="405"/>
      <c r="D108" s="356" t="str">
        <f ca="1">IFERROR(VLOOKUP(ROWS($D$100:D108),Упутство!$FP$1752:$FW$1768,5,FALSE),"")</f>
        <v/>
      </c>
      <c r="E108" s="357"/>
      <c r="F108" s="356" t="str">
        <f ca="1">IFERROR(VLOOKUP(ROWS($F$100:F108),Упутство!$FP$1752:$FW$1768,6,FALSE),"")</f>
        <v/>
      </c>
      <c r="G108" s="357"/>
      <c r="H108" s="356" t="str">
        <f ca="1">IFERROR(VLOOKUP(ROWS($H$100:H108),Упутство!$FP$1752:$FW$1768,7,FALSE),"")</f>
        <v/>
      </c>
      <c r="I108" s="357"/>
      <c r="J108" s="356" t="str">
        <f ca="1">IFERROR(VLOOKUP(ROWS($J$100:J108),Упутство!$FP$1752:$FW$1768,8,FALSE),"")</f>
        <v/>
      </c>
      <c r="K108" s="357"/>
      <c r="L108" s="350">
        <f t="shared" ca="1" si="6"/>
        <v>0</v>
      </c>
      <c r="M108" s="351"/>
      <c r="N108" s="109"/>
      <c r="O108" s="349" t="s">
        <v>2389</v>
      </c>
      <c r="P108" s="349"/>
      <c r="Q108" s="349"/>
      <c r="R108" s="349"/>
      <c r="S108" s="349"/>
      <c r="T108" s="349"/>
      <c r="U108" s="349"/>
      <c r="V108" s="349"/>
      <c r="W108" s="349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4" ht="28.5" customHeight="1">
      <c r="A109" s="117" t="s">
        <v>1410</v>
      </c>
      <c r="B109" s="404" t="str">
        <f ca="1">IFERROR(VLOOKUP(ROWS($B$100:B109),Упутство!$FP$1752:$FW$1768,2,FALSE),"")</f>
        <v/>
      </c>
      <c r="C109" s="405"/>
      <c r="D109" s="356" t="str">
        <f ca="1">IFERROR(VLOOKUP(ROWS($D$100:D109),Упутство!$FP$1752:$FW$1768,5,FALSE),"")</f>
        <v/>
      </c>
      <c r="E109" s="357"/>
      <c r="F109" s="356" t="str">
        <f ca="1">IFERROR(VLOOKUP(ROWS($F$100:F109),Упутство!$FP$1752:$FW$1768,6,FALSE),"")</f>
        <v/>
      </c>
      <c r="G109" s="357"/>
      <c r="H109" s="356" t="str">
        <f ca="1">IFERROR(VLOOKUP(ROWS($H$100:H109),Упутство!$FP$1752:$FW$1768,7,FALSE),"")</f>
        <v/>
      </c>
      <c r="I109" s="357"/>
      <c r="J109" s="356" t="str">
        <f ca="1">IFERROR(VLOOKUP(ROWS($J$100:J109),Упутство!$FP$1752:$FW$1768,8,FALSE),"")</f>
        <v/>
      </c>
      <c r="K109" s="357"/>
      <c r="L109" s="350">
        <f t="shared" ca="1" si="6"/>
        <v>0</v>
      </c>
      <c r="M109" s="351"/>
      <c r="N109" s="109"/>
      <c r="O109" s="349"/>
      <c r="P109" s="349"/>
      <c r="Q109" s="349"/>
      <c r="R109" s="349"/>
      <c r="S109" s="349"/>
      <c r="T109" s="349"/>
      <c r="U109" s="349"/>
      <c r="V109" s="349"/>
      <c r="W109" s="349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4" ht="28.5" hidden="1" customHeight="1">
      <c r="A110" s="117" t="s">
        <v>1215</v>
      </c>
      <c r="B110" s="404" t="str">
        <f ca="1">IFERROR(VLOOKUP(ROWS($B$100:B110),Упутство!$FP$1752:$FW$1768,2,FALSE),"")</f>
        <v/>
      </c>
      <c r="C110" s="405"/>
      <c r="D110" s="356" t="str">
        <f ca="1">IFERROR(VLOOKUP(ROWS($D$100:D110),Упутство!$FP$1752:$FW$1768,5,FALSE),"")</f>
        <v/>
      </c>
      <c r="E110" s="357"/>
      <c r="F110" s="356" t="str">
        <f ca="1">IFERROR(VLOOKUP(ROWS($F$100:F110),Упутство!$FP$1752:$FW$1768,6,FALSE),"")</f>
        <v/>
      </c>
      <c r="G110" s="357"/>
      <c r="H110" s="356" t="str">
        <f ca="1">IFERROR(VLOOKUP(ROWS($H$100:H110),Упутство!$FP$1752:$FW$1768,7,FALSE),"")</f>
        <v/>
      </c>
      <c r="I110" s="357"/>
      <c r="J110" s="356" t="str">
        <f ca="1">IFERROR(VLOOKUP(ROWS($J$100:J110),Упутство!$FP$1752:$FW$1768,8,FALSE),"")</f>
        <v/>
      </c>
      <c r="K110" s="357"/>
      <c r="L110" s="350">
        <f t="shared" ca="1" si="6"/>
        <v>0</v>
      </c>
      <c r="M110" s="351"/>
      <c r="N110" s="109"/>
      <c r="O110" s="6"/>
      <c r="P110" s="6"/>
      <c r="Q110" s="6"/>
      <c r="R110" s="6"/>
      <c r="S110" s="6"/>
      <c r="T110" s="6"/>
      <c r="U110" s="6"/>
      <c r="V110" s="6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4" ht="28.5" hidden="1" customHeight="1">
      <c r="A111" s="117" t="s">
        <v>1216</v>
      </c>
      <c r="B111" s="404" t="str">
        <f ca="1">IFERROR(VLOOKUP(ROWS($B$100:B111),Упутство!$FP$1752:$FW$1768,2,FALSE),"")</f>
        <v/>
      </c>
      <c r="C111" s="405"/>
      <c r="D111" s="356" t="str">
        <f ca="1">IFERROR(VLOOKUP(ROWS($D$100:D111),Упутство!$FP$1752:$FW$1768,5,FALSE),"")</f>
        <v/>
      </c>
      <c r="E111" s="357"/>
      <c r="F111" s="356" t="str">
        <f ca="1">IFERROR(VLOOKUP(ROWS($F$100:F111),Упутство!$FP$1752:$FW$1768,6,FALSE),"")</f>
        <v/>
      </c>
      <c r="G111" s="357"/>
      <c r="H111" s="356" t="str">
        <f ca="1">IFERROR(VLOOKUP(ROWS($H$100:H111),Упутство!$FP$1752:$FW$1768,7,FALSE),"")</f>
        <v/>
      </c>
      <c r="I111" s="357"/>
      <c r="J111" s="356" t="str">
        <f ca="1">IFERROR(VLOOKUP(ROWS($J$100:J111),Упутство!$FP$1752:$FW$1768,8,FALSE),"")</f>
        <v/>
      </c>
      <c r="K111" s="357"/>
      <c r="L111" s="350">
        <f t="shared" ca="1" si="6"/>
        <v>0</v>
      </c>
      <c r="M111" s="351"/>
      <c r="N111" s="109"/>
      <c r="O111" s="6"/>
      <c r="P111" s="6"/>
      <c r="Q111" s="6"/>
      <c r="R111" s="6"/>
      <c r="S111" s="6"/>
      <c r="T111" s="6"/>
      <c r="U111" s="6"/>
      <c r="V111" s="6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4" ht="28.5" hidden="1" customHeight="1">
      <c r="A112" s="117" t="s">
        <v>1217</v>
      </c>
      <c r="B112" s="404" t="str">
        <f ca="1">IFERROR(VLOOKUP(ROWS($B$100:B112),Упутство!$FP$1752:$FW$1768,2,FALSE),"")</f>
        <v/>
      </c>
      <c r="C112" s="405"/>
      <c r="D112" s="356" t="str">
        <f ca="1">IFERROR(VLOOKUP(ROWS($D$100:D112),Упутство!$FP$1752:$FW$1768,5,FALSE),"")</f>
        <v/>
      </c>
      <c r="E112" s="357"/>
      <c r="F112" s="356" t="str">
        <f ca="1">IFERROR(VLOOKUP(ROWS($F$100:F112),Упутство!$FP$1752:$FW$1768,6,FALSE),"")</f>
        <v/>
      </c>
      <c r="G112" s="357"/>
      <c r="H112" s="356" t="str">
        <f ca="1">IFERROR(VLOOKUP(ROWS($H$100:H112),Упутство!$FP$1752:$FW$1768,7,FALSE),"")</f>
        <v/>
      </c>
      <c r="I112" s="357"/>
      <c r="J112" s="356" t="str">
        <f ca="1">IFERROR(VLOOKUP(ROWS($J$100:J112),Упутство!$FP$1752:$FW$1768,8,FALSE),"")</f>
        <v/>
      </c>
      <c r="K112" s="357"/>
      <c r="L112" s="350">
        <f t="shared" ca="1" si="6"/>
        <v>0</v>
      </c>
      <c r="M112" s="351"/>
      <c r="N112" s="109"/>
      <c r="O112" s="6"/>
      <c r="P112" s="6"/>
      <c r="Q112" s="6"/>
      <c r="R112" s="6"/>
      <c r="S112" s="6"/>
      <c r="T112" s="6"/>
      <c r="U112" s="6"/>
      <c r="V112" s="6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4" ht="28.5" hidden="1" customHeight="1">
      <c r="A113" s="117" t="s">
        <v>1218</v>
      </c>
      <c r="B113" s="404" t="str">
        <f ca="1">IFERROR(VLOOKUP(ROWS($B$100:B113),Упутство!$FP$1752:$FW$1768,2,FALSE),"")</f>
        <v/>
      </c>
      <c r="C113" s="405"/>
      <c r="D113" s="356" t="str">
        <f ca="1">IFERROR(VLOOKUP(ROWS($D$100:D113),Упутство!$FP$1752:$FW$1768,5,FALSE),"")</f>
        <v/>
      </c>
      <c r="E113" s="357"/>
      <c r="F113" s="356" t="str">
        <f ca="1">IFERROR(VLOOKUP(ROWS($F$100:F113),Упутство!$FP$1752:$FW$1768,6,FALSE),"")</f>
        <v/>
      </c>
      <c r="G113" s="357"/>
      <c r="H113" s="356" t="str">
        <f ca="1">IFERROR(VLOOKUP(ROWS($H$100:H113),Упутство!$FP$1752:$FW$1768,7,FALSE),"")</f>
        <v/>
      </c>
      <c r="I113" s="357"/>
      <c r="J113" s="356" t="str">
        <f ca="1">IFERROR(VLOOKUP(ROWS($J$100:J113),Упутство!$FP$1752:$FW$1768,8,FALSE),"")</f>
        <v/>
      </c>
      <c r="K113" s="357"/>
      <c r="L113" s="350">
        <f t="shared" ca="1" si="6"/>
        <v>0</v>
      </c>
      <c r="M113" s="351"/>
      <c r="N113" s="109"/>
      <c r="O113" s="6"/>
      <c r="P113" s="6"/>
      <c r="Q113" s="6"/>
      <c r="R113" s="6"/>
      <c r="S113" s="6"/>
      <c r="T113" s="6"/>
      <c r="U113" s="6"/>
      <c r="V113" s="6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4" ht="28.5" hidden="1" customHeight="1">
      <c r="A114" s="117" t="s">
        <v>1219</v>
      </c>
      <c r="B114" s="404" t="str">
        <f ca="1">IFERROR(VLOOKUP(ROWS($B$100:B114),Упутство!$FP$1752:$FW$1768,2,FALSE),"")</f>
        <v/>
      </c>
      <c r="C114" s="405"/>
      <c r="D114" s="356" t="str">
        <f ca="1">IFERROR(VLOOKUP(ROWS($D$100:D114),Упутство!$FP$1752:$FW$1768,5,FALSE),"")</f>
        <v/>
      </c>
      <c r="E114" s="357"/>
      <c r="F114" s="356" t="str">
        <f ca="1">IFERROR(VLOOKUP(ROWS($F$100:F114),Упутство!$FP$1752:$FW$1768,6,FALSE),"")</f>
        <v/>
      </c>
      <c r="G114" s="357"/>
      <c r="H114" s="356" t="str">
        <f ca="1">IFERROR(VLOOKUP(ROWS($H$100:H114),Упутство!$FP$1752:$FW$1768,7,FALSE),"")</f>
        <v/>
      </c>
      <c r="I114" s="357"/>
      <c r="J114" s="356" t="str">
        <f ca="1">IFERROR(VLOOKUP(ROWS($J$100:J114),Упутство!$FP$1752:$FW$1768,8,FALSE),"")</f>
        <v/>
      </c>
      <c r="K114" s="357"/>
      <c r="L114" s="350">
        <f t="shared" ca="1" si="6"/>
        <v>0</v>
      </c>
      <c r="M114" s="351"/>
      <c r="N114" s="109"/>
      <c r="O114" s="6"/>
      <c r="P114" s="6"/>
      <c r="Q114" s="6"/>
      <c r="R114" s="6"/>
      <c r="S114" s="6"/>
      <c r="T114" s="6"/>
      <c r="U114" s="6"/>
      <c r="V114" s="6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4" ht="28.5" hidden="1" customHeight="1">
      <c r="A115" s="117" t="s">
        <v>1220</v>
      </c>
      <c r="B115" s="404" t="str">
        <f ca="1">IFERROR(VLOOKUP(ROWS($B$100:B115),Упутство!$FP$1752:$FW$1768,2,FALSE),"")</f>
        <v/>
      </c>
      <c r="C115" s="405"/>
      <c r="D115" s="356" t="str">
        <f ca="1">IFERROR(VLOOKUP(ROWS($D$100:D115),Упутство!$FP$1752:$FW$1768,5,FALSE),"")</f>
        <v/>
      </c>
      <c r="E115" s="357"/>
      <c r="F115" s="356" t="str">
        <f ca="1">IFERROR(VLOOKUP(ROWS($F$100:F115),Упутство!$FP$1752:$FW$1768,6,FALSE),"")</f>
        <v/>
      </c>
      <c r="G115" s="357"/>
      <c r="H115" s="356" t="str">
        <f ca="1">IFERROR(VLOOKUP(ROWS($H$100:H115),Упутство!$FP$1752:$FW$1768,7,FALSE),"")</f>
        <v/>
      </c>
      <c r="I115" s="357"/>
      <c r="J115" s="356" t="str">
        <f ca="1">IFERROR(VLOOKUP(ROWS($J$100:J115),Упутство!$FP$1752:$FW$1768,8,FALSE),"")</f>
        <v/>
      </c>
      <c r="K115" s="357"/>
      <c r="L115" s="350">
        <f ca="1">SUM(F115,H115,J115)</f>
        <v>0</v>
      </c>
      <c r="M115" s="351"/>
      <c r="N115" s="109"/>
      <c r="O115" s="6"/>
      <c r="P115" s="6"/>
      <c r="Q115" s="6"/>
      <c r="R115" s="6"/>
      <c r="S115" s="6"/>
      <c r="T115" s="6"/>
      <c r="U115" s="6"/>
      <c r="V115" s="6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4" ht="28.5" hidden="1" customHeight="1">
      <c r="A116" s="117" t="s">
        <v>2058</v>
      </c>
      <c r="B116" s="404" t="str">
        <f ca="1">IFERROR(VLOOKUP(ROWS($B$100:B116),Упутство!$FP$1752:$FW$1768,2,FALSE),"")</f>
        <v/>
      </c>
      <c r="C116" s="405"/>
      <c r="D116" s="356" t="str">
        <f ca="1">IFERROR(VLOOKUP(ROWS($D$100:D116),Упутство!$FP$1752:$FW$1768,5,FALSE),"")</f>
        <v/>
      </c>
      <c r="E116" s="357"/>
      <c r="F116" s="356" t="str">
        <f ca="1">IFERROR(VLOOKUP(ROWS($F$100:F116),Упутство!$FP$1752:$FW$1768,6,FALSE),"")</f>
        <v/>
      </c>
      <c r="G116" s="357"/>
      <c r="H116" s="356" t="str">
        <f ca="1">IFERROR(VLOOKUP(ROWS($H$100:H116),Упутство!$FP$1752:$FW$1768,7,FALSE),"")</f>
        <v/>
      </c>
      <c r="I116" s="357"/>
      <c r="J116" s="356" t="str">
        <f ca="1">IFERROR(VLOOKUP(ROWS($J$100:J116),Упутство!$FP$1752:$FW$1768,8,FALSE),"")</f>
        <v/>
      </c>
      <c r="K116" s="357"/>
      <c r="L116" s="350">
        <f ca="1">SUM(F116,H116,J116)</f>
        <v>0</v>
      </c>
      <c r="M116" s="351"/>
      <c r="N116" s="109"/>
      <c r="O116" s="6"/>
      <c r="P116" s="6"/>
      <c r="Q116" s="6"/>
      <c r="R116" s="6"/>
      <c r="S116" s="6"/>
      <c r="T116" s="6"/>
      <c r="U116" s="6"/>
      <c r="V116" s="6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4" ht="35.1" customHeight="1">
      <c r="A117" s="409" t="s">
        <v>1333</v>
      </c>
      <c r="B117" s="410"/>
      <c r="C117" s="282">
        <f>$D$4</f>
        <v>0</v>
      </c>
      <c r="D117" s="352">
        <f ca="1">SUM(D100:E116)</f>
        <v>0</v>
      </c>
      <c r="E117" s="353"/>
      <c r="F117" s="352">
        <f ca="1">SUM(F100:G116)</f>
        <v>0</v>
      </c>
      <c r="G117" s="353"/>
      <c r="H117" s="352">
        <f ca="1">SUM(H100:I116)</f>
        <v>0</v>
      </c>
      <c r="I117" s="353"/>
      <c r="J117" s="352">
        <f ca="1">SUM(J100:K116)</f>
        <v>0</v>
      </c>
      <c r="K117" s="353"/>
      <c r="L117" s="352">
        <f ca="1">SUM(F117:K117)</f>
        <v>0</v>
      </c>
      <c r="M117" s="353"/>
      <c r="N117" s="109"/>
      <c r="O117" s="6"/>
      <c r="P117" s="6"/>
      <c r="Q117" s="6"/>
      <c r="R117" s="6"/>
      <c r="S117" s="6"/>
      <c r="T117" s="6"/>
      <c r="U117" s="6"/>
      <c r="V117" s="6"/>
      <c r="W117" s="11"/>
      <c r="X117" s="11"/>
      <c r="Y117" s="11"/>
      <c r="Z117" s="11"/>
      <c r="AA117" s="11"/>
      <c r="AB117" s="11"/>
      <c r="AC117" s="11"/>
      <c r="AD117" s="12"/>
      <c r="AE117" s="11"/>
      <c r="AF117" s="11"/>
      <c r="AG117" s="11"/>
    </row>
    <row r="118" spans="1:34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>
      <c r="A119" s="192" t="s">
        <v>1335</v>
      </c>
      <c r="B119" s="193" t="s">
        <v>1339</v>
      </c>
      <c r="C119" s="193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>
      <c r="A120" s="192" t="s">
        <v>1336</v>
      </c>
      <c r="B120" s="193" t="s">
        <v>1340</v>
      </c>
      <c r="C120" s="193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X122" s="11"/>
      <c r="Y122" s="11"/>
      <c r="Z122" s="11"/>
      <c r="AA122" s="11"/>
      <c r="AB122" s="11"/>
      <c r="AC122" s="11"/>
      <c r="AD122" s="11"/>
      <c r="AE122" s="12"/>
      <c r="AF122" s="11"/>
      <c r="AG122" s="11"/>
      <c r="AH122" s="11"/>
    </row>
    <row r="123" spans="1:34" ht="15" customHeight="1">
      <c r="A123" s="10"/>
      <c r="B123" s="6"/>
      <c r="C123" s="6"/>
      <c r="D123" s="6"/>
      <c r="E123" s="6"/>
      <c r="F123" s="6"/>
      <c r="G123" s="6"/>
      <c r="H123" s="6"/>
      <c r="I123" s="6"/>
      <c r="K123" s="408" t="s">
        <v>883</v>
      </c>
      <c r="L123" s="408"/>
      <c r="M123" s="10"/>
      <c r="N123" s="1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>
      <c r="A124" s="10"/>
      <c r="B124" s="6"/>
      <c r="C124" s="6"/>
      <c r="D124" s="6"/>
      <c r="E124" s="6"/>
      <c r="F124" s="6"/>
      <c r="G124" s="6"/>
      <c r="H124" s="6"/>
      <c r="I124" s="6"/>
      <c r="K124" s="112"/>
      <c r="L124" s="112"/>
      <c r="M124" s="10"/>
      <c r="N124" s="1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5.75" thickBot="1">
      <c r="A125" s="10"/>
      <c r="B125" s="252" t="s">
        <v>884</v>
      </c>
      <c r="C125" s="200"/>
      <c r="D125" s="6"/>
      <c r="E125" s="6"/>
      <c r="F125" s="6"/>
      <c r="G125" s="6"/>
      <c r="H125" s="6"/>
      <c r="I125" s="6"/>
      <c r="K125" s="200"/>
      <c r="L125" s="200"/>
      <c r="M125" s="10"/>
      <c r="N125" s="10"/>
      <c r="X125" s="11"/>
      <c r="Y125" s="11"/>
      <c r="Z125" s="11"/>
      <c r="AA125" s="11"/>
      <c r="AB125" s="11"/>
      <c r="AC125" s="11"/>
      <c r="AD125" s="11"/>
      <c r="AE125" s="12"/>
      <c r="AF125" s="11"/>
      <c r="AG125" s="11"/>
      <c r="AH125" s="11"/>
    </row>
    <row r="126" spans="1:34">
      <c r="X126" s="11"/>
      <c r="Y126" s="11"/>
      <c r="Z126" s="11"/>
      <c r="AA126" s="11"/>
      <c r="AB126" s="11"/>
      <c r="AC126" s="11"/>
      <c r="AD126" s="11"/>
      <c r="AE126" s="12"/>
      <c r="AF126" s="11"/>
      <c r="AG126" s="11"/>
      <c r="AH126" s="11"/>
    </row>
    <row r="127" spans="1:34">
      <c r="X127" s="11"/>
      <c r="Y127" s="11"/>
      <c r="Z127" s="11"/>
      <c r="AA127" s="11"/>
      <c r="AB127" s="11"/>
      <c r="AC127" s="11"/>
      <c r="AD127" s="11"/>
      <c r="AE127" s="12"/>
      <c r="AF127" s="11"/>
      <c r="AG127" s="11"/>
      <c r="AH127" s="11"/>
    </row>
    <row r="128" spans="1:34" ht="15" customHeight="1"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24:34"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24:34" ht="15" customHeight="1"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24:34"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24:34" ht="15" customHeight="1">
      <c r="X132" s="11"/>
      <c r="Y132" s="11"/>
      <c r="Z132" s="11"/>
      <c r="AA132" s="11"/>
      <c r="AB132" s="11"/>
      <c r="AC132" s="11"/>
      <c r="AD132" s="11"/>
      <c r="AE132" s="12"/>
      <c r="AF132" s="11"/>
      <c r="AG132" s="11"/>
      <c r="AH132" s="11"/>
    </row>
    <row r="133" spans="24:34" ht="15" customHeight="1"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24:34"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24:34" ht="15" customHeight="1"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24:34">
      <c r="X136" s="11"/>
      <c r="Y136" s="11"/>
      <c r="Z136" s="11"/>
      <c r="AA136" s="11"/>
      <c r="AB136" s="11"/>
      <c r="AC136" s="11"/>
      <c r="AD136" s="11"/>
      <c r="AE136" s="12"/>
      <c r="AF136" s="11"/>
      <c r="AG136" s="11"/>
      <c r="AH136" s="11"/>
    </row>
    <row r="137" spans="24:34"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24:34"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24:34"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24:34"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24:34" ht="15" customHeight="1">
      <c r="X141" s="11"/>
      <c r="Y141" s="11"/>
      <c r="Z141" s="11"/>
      <c r="AA141" s="11"/>
      <c r="AB141" s="11"/>
      <c r="AC141" s="11"/>
      <c r="AD141" s="11"/>
      <c r="AE141" s="12"/>
      <c r="AF141" s="11"/>
      <c r="AG141" s="11"/>
      <c r="AH141" s="11"/>
    </row>
    <row r="142" spans="24:34"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24:34"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24:34"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24:34"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24:34">
      <c r="X146" s="11"/>
      <c r="Y146" s="11"/>
      <c r="Z146" s="11"/>
      <c r="AA146" s="11"/>
      <c r="AB146" s="11"/>
      <c r="AC146" s="11"/>
      <c r="AD146" s="11"/>
      <c r="AE146" s="12"/>
      <c r="AF146" s="11"/>
      <c r="AG146" s="11"/>
      <c r="AH146" s="11"/>
    </row>
    <row r="147" spans="24:34" ht="15" customHeight="1"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24:34"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24:34"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</sheetData>
  <sheetProtection sheet="1" objects="1" scenarios="1" formatCells="0" formatColumns="0" formatRows="0" insertColumns="0" insertRows="0" insertHyperlinks="0" deleteRows="0" sort="0"/>
  <dataConsolidate/>
  <mergeCells count="263">
    <mergeCell ref="B71:C71"/>
    <mergeCell ref="B66:C66"/>
    <mergeCell ref="B60:C60"/>
    <mergeCell ref="B105:C105"/>
    <mergeCell ref="B106:C106"/>
    <mergeCell ref="B107:C107"/>
    <mergeCell ref="B83:C83"/>
    <mergeCell ref="B81:C81"/>
    <mergeCell ref="B82:C82"/>
    <mergeCell ref="B61:C61"/>
    <mergeCell ref="D39:F39"/>
    <mergeCell ref="D35:F35"/>
    <mergeCell ref="D40:F40"/>
    <mergeCell ref="B108:C108"/>
    <mergeCell ref="B50:C50"/>
    <mergeCell ref="B51:C51"/>
    <mergeCell ref="B52:C52"/>
    <mergeCell ref="B53:C53"/>
    <mergeCell ref="B63:C63"/>
    <mergeCell ref="B57:C57"/>
    <mergeCell ref="B58:C58"/>
    <mergeCell ref="B59:C59"/>
    <mergeCell ref="B76:C76"/>
    <mergeCell ref="B77:C77"/>
    <mergeCell ref="B70:C70"/>
    <mergeCell ref="B67:C67"/>
    <mergeCell ref="B68:C68"/>
    <mergeCell ref="B69:C69"/>
    <mergeCell ref="B96:C96"/>
    <mergeCell ref="B72:C72"/>
    <mergeCell ref="B73:C73"/>
    <mergeCell ref="B74:C74"/>
    <mergeCell ref="B75:C75"/>
    <mergeCell ref="A97:B97"/>
    <mergeCell ref="L109:M109"/>
    <mergeCell ref="D117:E117"/>
    <mergeCell ref="L116:M116"/>
    <mergeCell ref="J109:K109"/>
    <mergeCell ref="B54:C54"/>
    <mergeCell ref="D27:F27"/>
    <mergeCell ref="D28:F28"/>
    <mergeCell ref="D29:F29"/>
    <mergeCell ref="B15:C17"/>
    <mergeCell ref="B19:C20"/>
    <mergeCell ref="B21:C23"/>
    <mergeCell ref="B25:C26"/>
    <mergeCell ref="D20:F20"/>
    <mergeCell ref="D25:M25"/>
    <mergeCell ref="D26:F26"/>
    <mergeCell ref="B47:C47"/>
    <mergeCell ref="B48:C48"/>
    <mergeCell ref="B49:C49"/>
    <mergeCell ref="B43:C44"/>
    <mergeCell ref="B27:C29"/>
    <mergeCell ref="B37:C38"/>
    <mergeCell ref="B31:C32"/>
    <mergeCell ref="B33:C35"/>
    <mergeCell ref="L39:M39"/>
    <mergeCell ref="K123:L123"/>
    <mergeCell ref="A117:B117"/>
    <mergeCell ref="F117:G117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J114:K114"/>
    <mergeCell ref="J115:K115"/>
    <mergeCell ref="J116:K116"/>
    <mergeCell ref="J117:K117"/>
    <mergeCell ref="J110:K110"/>
    <mergeCell ref="J111:K111"/>
    <mergeCell ref="J112:K112"/>
    <mergeCell ref="J113:K113"/>
    <mergeCell ref="A43:A44"/>
    <mergeCell ref="B99:C99"/>
    <mergeCell ref="B100:C100"/>
    <mergeCell ref="B101:C101"/>
    <mergeCell ref="B102:C102"/>
    <mergeCell ref="B103:C103"/>
    <mergeCell ref="B104:C104"/>
    <mergeCell ref="B116:C116"/>
    <mergeCell ref="D107:E107"/>
    <mergeCell ref="B109:C109"/>
    <mergeCell ref="B110:C110"/>
    <mergeCell ref="B111:C111"/>
    <mergeCell ref="B112:C112"/>
    <mergeCell ref="D116:E116"/>
    <mergeCell ref="D109:E109"/>
    <mergeCell ref="D110:E110"/>
    <mergeCell ref="D111:E111"/>
    <mergeCell ref="D112:E112"/>
    <mergeCell ref="D113:E113"/>
    <mergeCell ref="B64:C64"/>
    <mergeCell ref="B65:C65"/>
    <mergeCell ref="B78:C78"/>
    <mergeCell ref="B79:C79"/>
    <mergeCell ref="B80:C80"/>
    <mergeCell ref="D41:F41"/>
    <mergeCell ref="B62:C62"/>
    <mergeCell ref="B45:C45"/>
    <mergeCell ref="B46:C46"/>
    <mergeCell ref="B113:C113"/>
    <mergeCell ref="B114:C114"/>
    <mergeCell ref="B115:C115"/>
    <mergeCell ref="L106:M106"/>
    <mergeCell ref="L107:M107"/>
    <mergeCell ref="L108:M108"/>
    <mergeCell ref="D43:E43"/>
    <mergeCell ref="D101:E101"/>
    <mergeCell ref="D108:E108"/>
    <mergeCell ref="D103:E103"/>
    <mergeCell ref="D104:E104"/>
    <mergeCell ref="L105:M105"/>
    <mergeCell ref="L102:M102"/>
    <mergeCell ref="L99:M99"/>
    <mergeCell ref="L100:M100"/>
    <mergeCell ref="L101:M101"/>
    <mergeCell ref="F99:G99"/>
    <mergeCell ref="J99:K99"/>
    <mergeCell ref="H99:I99"/>
    <mergeCell ref="L43:M43"/>
    <mergeCell ref="F43:G43"/>
    <mergeCell ref="J43:K43"/>
    <mergeCell ref="H43:I43"/>
    <mergeCell ref="F116:G116"/>
    <mergeCell ref="H100:I100"/>
    <mergeCell ref="A15:A17"/>
    <mergeCell ref="L17:M17"/>
    <mergeCell ref="A7:C7"/>
    <mergeCell ref="A9:C9"/>
    <mergeCell ref="D15:F15"/>
    <mergeCell ref="D16:F16"/>
    <mergeCell ref="D17:F17"/>
    <mergeCell ref="L15:M15"/>
    <mergeCell ref="L16:M16"/>
    <mergeCell ref="D33:F33"/>
    <mergeCell ref="D32:F32"/>
    <mergeCell ref="A21:A23"/>
    <mergeCell ref="A27:A29"/>
    <mergeCell ref="L26:M26"/>
    <mergeCell ref="L28:M28"/>
    <mergeCell ref="D19:M19"/>
    <mergeCell ref="A37:A38"/>
    <mergeCell ref="A31:A32"/>
    <mergeCell ref="A33:A35"/>
    <mergeCell ref="A1:M1"/>
    <mergeCell ref="A2:M2"/>
    <mergeCell ref="D13:M13"/>
    <mergeCell ref="L14:M14"/>
    <mergeCell ref="D14:F14"/>
    <mergeCell ref="A4:C4"/>
    <mergeCell ref="D4:K4"/>
    <mergeCell ref="A5:C5"/>
    <mergeCell ref="A10:C10"/>
    <mergeCell ref="B13:C14"/>
    <mergeCell ref="D7:M7"/>
    <mergeCell ref="D8:M8"/>
    <mergeCell ref="D9:M9"/>
    <mergeCell ref="D6:K6"/>
    <mergeCell ref="D10:M10"/>
    <mergeCell ref="D11:M11"/>
    <mergeCell ref="A6:C6"/>
    <mergeCell ref="A13:A14"/>
    <mergeCell ref="A8:C8"/>
    <mergeCell ref="A11:C11"/>
    <mergeCell ref="O29:U30"/>
    <mergeCell ref="O58:U59"/>
    <mergeCell ref="D102:E102"/>
    <mergeCell ref="D99:E99"/>
    <mergeCell ref="D100:E100"/>
    <mergeCell ref="L38:M38"/>
    <mergeCell ref="L103:M103"/>
    <mergeCell ref="L104:M104"/>
    <mergeCell ref="D31:M31"/>
    <mergeCell ref="O53:T53"/>
    <mergeCell ref="O62:T62"/>
    <mergeCell ref="O49:U52"/>
    <mergeCell ref="J100:K100"/>
    <mergeCell ref="J101:K101"/>
    <mergeCell ref="J102:K102"/>
    <mergeCell ref="J103:K103"/>
    <mergeCell ref="J104:K104"/>
    <mergeCell ref="L35:M35"/>
    <mergeCell ref="L32:M32"/>
    <mergeCell ref="L33:M33"/>
    <mergeCell ref="L40:M40"/>
    <mergeCell ref="L41:M41"/>
    <mergeCell ref="D37:M37"/>
    <mergeCell ref="D38:F38"/>
    <mergeCell ref="L20:M20"/>
    <mergeCell ref="L21:M21"/>
    <mergeCell ref="L22:M22"/>
    <mergeCell ref="L23:M23"/>
    <mergeCell ref="L27:M27"/>
    <mergeCell ref="L34:M34"/>
    <mergeCell ref="A19:A20"/>
    <mergeCell ref="A25:A26"/>
    <mergeCell ref="L29:M29"/>
    <mergeCell ref="D34:F34"/>
    <mergeCell ref="D21:F21"/>
    <mergeCell ref="D22:F22"/>
    <mergeCell ref="D23:F23"/>
    <mergeCell ref="A39:A41"/>
    <mergeCell ref="B55:C55"/>
    <mergeCell ref="B56:C56"/>
    <mergeCell ref="D114:E114"/>
    <mergeCell ref="D115:E115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D105:E105"/>
    <mergeCell ref="B39:C41"/>
    <mergeCell ref="D106:E106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O108:W109"/>
    <mergeCell ref="L110:M110"/>
    <mergeCell ref="L111:M111"/>
    <mergeCell ref="L112:M112"/>
    <mergeCell ref="L113:M113"/>
    <mergeCell ref="L114:M114"/>
    <mergeCell ref="L115:M115"/>
    <mergeCell ref="L117:M117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J105:K105"/>
    <mergeCell ref="J106:K106"/>
    <mergeCell ref="J107:K107"/>
    <mergeCell ref="J108:K108"/>
  </mergeCells>
  <phoneticPr fontId="20" type="noConversion"/>
  <conditionalFormatting sqref="D117:E117">
    <cfRule type="expression" dxfId="92" priority="31">
      <formula>D117&lt;&gt;(D97+E97)</formula>
    </cfRule>
  </conditionalFormatting>
  <conditionalFormatting sqref="F117">
    <cfRule type="expression" dxfId="91" priority="30">
      <formula>AND(SUM(F97:G97)&gt;0,SUM(F97&gt;G97)&lt;0)</formula>
    </cfRule>
  </conditionalFormatting>
  <conditionalFormatting sqref="F117:G117">
    <cfRule type="expression" dxfId="90" priority="29">
      <formula>F117&lt;&gt;(F97+G97)</formula>
    </cfRule>
  </conditionalFormatting>
  <conditionalFormatting sqref="H117">
    <cfRule type="expression" dxfId="89" priority="28">
      <formula>AND(SUM(H97:I97)&gt;0,SUM(H97&gt;I97)&lt;0)</formula>
    </cfRule>
  </conditionalFormatting>
  <conditionalFormatting sqref="H117:I117">
    <cfRule type="expression" dxfId="88" priority="27">
      <formula>H117&lt;&gt;(H97+I97)</formula>
    </cfRule>
  </conditionalFormatting>
  <conditionalFormatting sqref="J117">
    <cfRule type="expression" dxfId="87" priority="26">
      <formula>AND(SUM(J97:K97)&gt;0,SUM(J97&gt;K97)&lt;0)</formula>
    </cfRule>
  </conditionalFormatting>
  <conditionalFormatting sqref="J117:K117">
    <cfRule type="expression" dxfId="86" priority="25">
      <formula>J117&lt;&gt;(J97+K97)</formula>
    </cfRule>
  </conditionalFormatting>
  <conditionalFormatting sqref="D97">
    <cfRule type="expression" dxfId="85" priority="24">
      <formula>(D97+E97)&lt;&gt;D117</formula>
    </cfRule>
  </conditionalFormatting>
  <conditionalFormatting sqref="F97">
    <cfRule type="expression" dxfId="84" priority="23">
      <formula>(F97+G97)&lt;&gt;F117</formula>
    </cfRule>
  </conditionalFormatting>
  <conditionalFormatting sqref="H97">
    <cfRule type="expression" dxfId="83" priority="22">
      <formula>(H97+I97)&lt;&gt;H117</formula>
    </cfRule>
  </conditionalFormatting>
  <conditionalFormatting sqref="J97">
    <cfRule type="expression" dxfId="82" priority="21">
      <formula>(J97+K97)&lt;&gt;J117</formula>
    </cfRule>
  </conditionalFormatting>
  <conditionalFormatting sqref="L97">
    <cfRule type="expression" dxfId="81" priority="20">
      <formula>(L97+M97)&lt;&gt;L117</formula>
    </cfRule>
  </conditionalFormatting>
  <conditionalFormatting sqref="E97">
    <cfRule type="expression" dxfId="80" priority="19">
      <formula>(D97+E97)&lt;&gt;D117</formula>
    </cfRule>
  </conditionalFormatting>
  <conditionalFormatting sqref="G97">
    <cfRule type="expression" dxfId="79" priority="18">
      <formula>(F97+G97)&lt;&gt;F117</formula>
    </cfRule>
  </conditionalFormatting>
  <conditionalFormatting sqref="I97">
    <cfRule type="expression" dxfId="78" priority="17">
      <formula>(H97+I97)&lt;&gt;H117</formula>
    </cfRule>
  </conditionalFormatting>
  <conditionalFormatting sqref="K97">
    <cfRule type="expression" dxfId="77" priority="16">
      <formula>(J97+K97)&lt;&gt;J117</formula>
    </cfRule>
  </conditionalFormatting>
  <conditionalFormatting sqref="M97">
    <cfRule type="expression" dxfId="76" priority="15">
      <formula>(L97+M97)&lt;&gt;L117</formula>
    </cfRule>
  </conditionalFormatting>
  <conditionalFormatting sqref="L117">
    <cfRule type="expression" dxfId="75" priority="14">
      <formula>AND(SUM(L97:M97)&gt;0,SUM(L97&gt;M97)&lt;0)</formula>
    </cfRule>
  </conditionalFormatting>
  <conditionalFormatting sqref="L117:M117">
    <cfRule type="expression" dxfId="74" priority="13">
      <formula>L117&lt;&gt;(L97+M97)</formula>
    </cfRule>
  </conditionalFormatting>
  <conditionalFormatting sqref="F97">
    <cfRule type="expression" dxfId="73" priority="12">
      <formula>(F97+G97)&lt;&gt;F117</formula>
    </cfRule>
  </conditionalFormatting>
  <conditionalFormatting sqref="H97">
    <cfRule type="expression" dxfId="72" priority="11">
      <formula>(H97+I97)&lt;&gt;H117</formula>
    </cfRule>
  </conditionalFormatting>
  <conditionalFormatting sqref="J97">
    <cfRule type="expression" dxfId="71" priority="10">
      <formula>(J97+K97)&lt;&gt;J117</formula>
    </cfRule>
  </conditionalFormatting>
  <conditionalFormatting sqref="L97">
    <cfRule type="expression" dxfId="70" priority="9">
      <formula>(L97+M97)&lt;&gt;L117</formula>
    </cfRule>
  </conditionalFormatting>
  <conditionalFormatting sqref="G97">
    <cfRule type="expression" dxfId="69" priority="8">
      <formula>(F97+G97)&lt;&gt;F117</formula>
    </cfRule>
  </conditionalFormatting>
  <conditionalFormatting sqref="I97">
    <cfRule type="expression" dxfId="68" priority="7">
      <formula>(H97+I97)&lt;&gt;H117</formula>
    </cfRule>
  </conditionalFormatting>
  <conditionalFormatting sqref="K97">
    <cfRule type="expression" dxfId="67" priority="6">
      <formula>(J97+K97)&lt;&gt;J117</formula>
    </cfRule>
  </conditionalFormatting>
  <conditionalFormatting sqref="M97">
    <cfRule type="expression" dxfId="66" priority="5">
      <formula>(L97+M97)&lt;&gt;L117</formula>
    </cfRule>
  </conditionalFormatting>
  <conditionalFormatting sqref="F117:G117">
    <cfRule type="expression" dxfId="65" priority="4">
      <formula>F117&lt;&gt;(F97+G97)</formula>
    </cfRule>
  </conditionalFormatting>
  <conditionalFormatting sqref="H117:I117">
    <cfRule type="expression" dxfId="64" priority="3">
      <formula>H117&lt;&gt;(H97+I97)</formula>
    </cfRule>
  </conditionalFormatting>
  <conditionalFormatting sqref="J117:K117">
    <cfRule type="expression" dxfId="63" priority="2">
      <formula>J117&lt;&gt;(J97+K97)</formula>
    </cfRule>
  </conditionalFormatting>
  <conditionalFormatting sqref="L117:M117">
    <cfRule type="expression" dxfId="62" priority="1">
      <formula>L117&lt;&gt;(L97+M97)</formula>
    </cfRule>
  </conditionalFormatting>
  <dataValidations xWindow="130" yWindow="535" count="12">
    <dataValidation allowBlank="1" showErrorMessage="1" sqref="B100:B116 C110:C116 C100:C108 D100:D116 E110:E116 E100:E108 F100:F116 G110:G116 G100:G108 H100:H116 I110:I116 I100:I108 J100:J116 K100:K108 K110:K116"/>
    <dataValidation type="list" allowBlank="1" showInputMessage="1" showErrorMessage="1" sqref="R45:R46">
      <formula1>$W$45:$W$45</formula1>
    </dataValidation>
    <dataValidation type="list" allowBlank="1" showInputMessage="1" showErrorMessage="1" sqref="D4:K4">
      <formula1>Програми</formula1>
    </dataValidation>
    <dataValidation type="list" errorStyle="information" allowBlank="1" errorTitle="Обавештење" error="Након самостално дефинисаног циља кликните на ОК" sqref="B15:C17">
      <formula1>INDIRECT($V$4)</formula1>
    </dataValidation>
    <dataValidation type="list" errorStyle="information" allowBlank="1" errorTitle="Обавештење" error="Након самостално дефинисаног индикатора кликните на ОК" sqref="D15:F15">
      <formula1>INDIRECT($V$5)</formula1>
    </dataValidation>
    <dataValidation type="list" errorStyle="information" allowBlank="1" showInputMessage="1" errorTitle="Обавештење" error="Након самостално дефинисаног индикатора кликните на ОК" sqref="D16:F16 D17:F17">
      <formula1>INDIRECT($V$5)</formula1>
    </dataValidation>
    <dataValidation type="list" errorStyle="information" allowBlank="1" showInputMessage="1" errorTitle="Обавештење" error="Након самостално дефинисаног циља кликните на ОК" sqref="B21:C23 B33:C35 B39:C41 B27:C29">
      <formula1>INDIRECT($V$4)</formula1>
    </dataValidation>
    <dataValidation type="list" errorStyle="information" allowBlank="1" showInputMessage="1" errorTitle="Обавештење" error="Након самостално дефинисаног индикатора кликните на ОК" sqref="D21:F21 D22:F22 D23:F23">
      <formula1>INDIRECT($V$6)</formula1>
    </dataValidation>
    <dataValidation type="list" errorStyle="information" allowBlank="1" showInputMessage="1" errorTitle="Обавештење" error="Након самостално дефинисаног индикатора кликните на ОК" sqref="D39:F39 D40:F40 D41:F41">
      <formula1>INDIRECT($V$9)</formula1>
    </dataValidation>
    <dataValidation type="list" errorStyle="information" allowBlank="1" errorTitle="Обавештење" error="Након самостално дефинисаног индикатора кликните на ОК" sqref="D33:F33">
      <formula1>INDIRECT($V$8)</formula1>
    </dataValidation>
    <dataValidation type="list" errorStyle="information" allowBlank="1" showInputMessage="1" errorTitle="Обавештење" error="Након самостално дефинисаног индикатора кликните на ОК" sqref="D34:F34 D35:F35">
      <formula1>INDIRECT($V$8)</formula1>
    </dataValidation>
    <dataValidation type="list" errorStyle="information" allowBlank="1" showInputMessage="1" errorTitle="Обавештење" error="Након самостално дефинисаног индикатора кликните на ОК" sqref="D27:F27 D28:F28 D29:F29">
      <formula1>INDIRECT($V$7)</formula1>
    </dataValidation>
  </dataValidations>
  <pageMargins left="0" right="0.23622047244094491" top="0.47244094488188981" bottom="0.39370078740157483" header="0.19685039370078741" footer="0.15748031496062992"/>
  <pageSetup paperSize="9" scale="80" fitToHeight="0" orientation="landscape" r:id="rId1"/>
  <headerFooter>
    <oddHeader>&amp;RОбразац 1. Програм</oddHeader>
    <oddFooter>&amp;RСтрана &amp;P од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7"/>
    <pageSetUpPr fitToPage="1"/>
  </sheetPr>
  <dimension ref="A1:CK315"/>
  <sheetViews>
    <sheetView view="pageBreakPreview" topLeftCell="A13" zoomScale="90" zoomScaleSheetLayoutView="90" workbookViewId="0">
      <selection activeCell="G21" sqref="G21:K21"/>
    </sheetView>
  </sheetViews>
  <sheetFormatPr defaultRowHeight="15"/>
  <cols>
    <col min="1" max="1" width="7.28515625" style="63" customWidth="1"/>
    <col min="2" max="2" width="9.28515625" style="63" customWidth="1"/>
    <col min="3" max="3" width="31.42578125" style="63" customWidth="1"/>
    <col min="4" max="13" width="13.140625" style="63" customWidth="1"/>
    <col min="14" max="14" width="11.7109375" style="63" customWidth="1"/>
    <col min="15" max="15" width="12.5703125" style="63" customWidth="1"/>
    <col min="16" max="21" width="9.140625" style="63"/>
    <col min="22" max="24" width="9.140625" style="63" hidden="1" customWidth="1"/>
    <col min="25" max="25" width="76.5703125" style="63" hidden="1" customWidth="1"/>
    <col min="26" max="30" width="9.140625" style="63" hidden="1" customWidth="1"/>
    <col min="31" max="31" width="9.140625" style="214" hidden="1" customWidth="1"/>
    <col min="32" max="38" width="9.140625" style="63" hidden="1" customWidth="1"/>
    <col min="39" max="39" width="9.7109375" style="63" hidden="1" customWidth="1"/>
    <col min="40" max="40" width="0" style="63" hidden="1" customWidth="1"/>
    <col min="41" max="41" width="9.140625" style="248"/>
    <col min="42" max="42" width="9.140625" style="211"/>
    <col min="43" max="44" width="9.140625" style="63"/>
    <col min="45" max="54" width="9.140625" style="205"/>
    <col min="55" max="16384" width="9.140625" style="63"/>
  </cols>
  <sheetData>
    <row r="1" spans="1:55" ht="18" customHeight="1">
      <c r="A1" s="451" t="s">
        <v>1395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/>
      <c r="N1" s="212"/>
      <c r="O1" s="213"/>
      <c r="V1" s="205"/>
      <c r="W1" s="205"/>
      <c r="X1" s="205"/>
      <c r="Y1" s="205"/>
      <c r="Z1" s="450">
        <v>2015</v>
      </c>
      <c r="AA1" s="450"/>
      <c r="AB1" s="450">
        <v>2016</v>
      </c>
      <c r="AC1" s="450"/>
      <c r="AD1" s="450">
        <v>2017</v>
      </c>
      <c r="AE1" s="450"/>
      <c r="AF1" s="450">
        <v>2018</v>
      </c>
      <c r="AG1" s="450"/>
      <c r="AH1" s="205"/>
      <c r="AI1" s="205"/>
      <c r="AJ1" s="205" t="s">
        <v>1353</v>
      </c>
      <c r="AK1" s="205"/>
      <c r="AL1" s="205"/>
      <c r="AM1" s="205" t="str">
        <f>IF(A2=AJ1,""," - захтев за додатна средства")</f>
        <v/>
      </c>
      <c r="AO1" s="459"/>
      <c r="AP1" s="459"/>
      <c r="AQ1" s="206"/>
      <c r="AR1" s="215"/>
      <c r="AS1" s="216"/>
      <c r="AT1" s="216"/>
      <c r="AU1" s="217"/>
      <c r="AV1" s="216"/>
      <c r="AW1" s="216"/>
      <c r="AX1" s="216"/>
      <c r="AY1" s="217"/>
      <c r="AZ1" s="217"/>
      <c r="BA1" s="13"/>
      <c r="BB1" s="14"/>
      <c r="BC1" s="206"/>
    </row>
    <row r="2" spans="1:55" ht="21" customHeight="1">
      <c r="A2" s="378" t="s">
        <v>1353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108"/>
      <c r="O2" s="108"/>
      <c r="V2" s="205" t="e">
        <f>VLOOKUP($D$4,Упутство!$B$38:$C$52,2,FALSE)</f>
        <v>#N/A</v>
      </c>
      <c r="W2" s="205"/>
      <c r="X2" s="205" t="s">
        <v>2338</v>
      </c>
      <c r="Y2" s="205" t="str">
        <f>$C$190&amp;AM1&amp;" ("&amp;$D$7&amp;")"</f>
        <v>0 ()</v>
      </c>
      <c r="Z2" s="295">
        <f>$D$190</f>
        <v>0</v>
      </c>
      <c r="AA2" s="295">
        <f>$E$190</f>
        <v>0</v>
      </c>
      <c r="AB2" s="295">
        <f>$F$190</f>
        <v>0</v>
      </c>
      <c r="AC2" s="295">
        <f>$G$190</f>
        <v>0</v>
      </c>
      <c r="AD2" s="295">
        <f>$H$190</f>
        <v>0</v>
      </c>
      <c r="AE2" s="295">
        <f>$I$190</f>
        <v>0</v>
      </c>
      <c r="AF2" s="295">
        <f>$J$190</f>
        <v>0</v>
      </c>
      <c r="AG2" s="295">
        <f>$K$190</f>
        <v>0</v>
      </c>
      <c r="AH2" s="205"/>
      <c r="AI2" s="205"/>
      <c r="AJ2" s="205" t="s">
        <v>2413</v>
      </c>
      <c r="AK2" s="205"/>
      <c r="AL2" s="205"/>
      <c r="AM2" s="205"/>
      <c r="AO2" s="218"/>
      <c r="AP2" s="219"/>
      <c r="AQ2" s="206"/>
      <c r="AR2" s="1"/>
      <c r="AS2" s="15"/>
      <c r="AT2" s="16"/>
      <c r="AU2" s="217"/>
      <c r="AV2" s="16"/>
      <c r="AW2" s="17"/>
      <c r="AX2" s="16"/>
      <c r="AY2" s="217"/>
      <c r="AZ2" s="217"/>
      <c r="BA2" s="13"/>
      <c r="BB2" s="18"/>
      <c r="BC2" s="206"/>
    </row>
    <row r="3" spans="1:55" s="109" customFormat="1" ht="15.75" customHeight="1">
      <c r="A3" s="332"/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111"/>
      <c r="O3" s="114"/>
      <c r="V3" s="220" t="e">
        <f>VLOOKUP($D$5,Упутство!$A$130:$B$186,2,FALSE)</f>
        <v>#N/A</v>
      </c>
      <c r="W3" s="220"/>
      <c r="X3" s="296" t="s">
        <v>2339</v>
      </c>
      <c r="Y3" s="220">
        <f>$B$193</f>
        <v>0</v>
      </c>
      <c r="Z3" s="417">
        <f>$D$193</f>
        <v>0</v>
      </c>
      <c r="AA3" s="418"/>
      <c r="AB3" s="417">
        <f>$F$193</f>
        <v>0</v>
      </c>
      <c r="AC3" s="418"/>
      <c r="AD3" s="417">
        <f>$H$193</f>
        <v>0</v>
      </c>
      <c r="AE3" s="418"/>
      <c r="AF3" s="417">
        <f>$J$193</f>
        <v>0</v>
      </c>
      <c r="AG3" s="418"/>
      <c r="AH3" s="220"/>
      <c r="AI3" s="220"/>
      <c r="AJ3" s="220"/>
      <c r="AK3" s="220"/>
      <c r="AL3" s="220"/>
      <c r="AM3" s="220"/>
      <c r="AO3" s="224"/>
      <c r="AP3" s="225"/>
      <c r="AQ3" s="114"/>
      <c r="AR3" s="118"/>
      <c r="AS3" s="119"/>
      <c r="AT3" s="120"/>
      <c r="AU3" s="226"/>
      <c r="AV3" s="120"/>
      <c r="AW3" s="121"/>
      <c r="AX3" s="120"/>
      <c r="AY3" s="226"/>
      <c r="AZ3" s="226"/>
      <c r="BA3" s="122"/>
      <c r="BB3" s="123"/>
      <c r="BC3" s="114"/>
    </row>
    <row r="4" spans="1:55" s="109" customFormat="1" ht="21.75" customHeight="1">
      <c r="A4" s="449" t="s">
        <v>1413</v>
      </c>
      <c r="B4" s="449"/>
      <c r="C4" s="449"/>
      <c r="D4" s="461" t="str">
        <f>IF(Програм!$D$4="","",Програм!$D$4)</f>
        <v/>
      </c>
      <c r="E4" s="461"/>
      <c r="F4" s="461"/>
      <c r="G4" s="461"/>
      <c r="H4" s="461"/>
      <c r="I4" s="461"/>
      <c r="J4" s="461"/>
      <c r="K4" s="461"/>
      <c r="L4" s="203"/>
      <c r="M4" s="249"/>
      <c r="N4" s="135"/>
      <c r="O4" s="114"/>
      <c r="V4" s="220" t="e">
        <f>VLOOKUP($B$16,Упутство!$A$191:$B$316,2,FALSE)</f>
        <v>#N/A</v>
      </c>
      <c r="W4" s="220"/>
      <c r="X4" s="220"/>
      <c r="Y4" s="220">
        <f>$B$194</f>
        <v>0</v>
      </c>
      <c r="Z4" s="417">
        <f>$D$194</f>
        <v>0</v>
      </c>
      <c r="AA4" s="418"/>
      <c r="AB4" s="417">
        <f>$F$194</f>
        <v>0</v>
      </c>
      <c r="AC4" s="418"/>
      <c r="AD4" s="417">
        <f>$H$194</f>
        <v>0</v>
      </c>
      <c r="AE4" s="418"/>
      <c r="AF4" s="417">
        <f>$J$194</f>
        <v>0</v>
      </c>
      <c r="AG4" s="418"/>
      <c r="AH4" s="220"/>
      <c r="AI4" s="220"/>
      <c r="AJ4" s="220"/>
      <c r="AK4" s="220"/>
      <c r="AL4" s="220"/>
      <c r="AM4" s="220"/>
      <c r="AO4" s="224"/>
      <c r="AP4" s="225"/>
      <c r="AQ4" s="114"/>
      <c r="AR4" s="118"/>
      <c r="AS4" s="119"/>
      <c r="AT4" s="120"/>
      <c r="AU4" s="226"/>
      <c r="AV4" s="120"/>
      <c r="AW4" s="124"/>
      <c r="AX4" s="120"/>
      <c r="AY4" s="226"/>
      <c r="AZ4" s="226"/>
      <c r="BA4" s="122"/>
      <c r="BB4" s="123"/>
      <c r="BC4" s="114"/>
    </row>
    <row r="5" spans="1:55" s="109" customFormat="1" ht="21.75" customHeight="1">
      <c r="A5" s="449" t="s">
        <v>986</v>
      </c>
      <c r="B5" s="449"/>
      <c r="C5" s="449"/>
      <c r="D5" s="454"/>
      <c r="E5" s="454"/>
      <c r="F5" s="454"/>
      <c r="G5" s="454"/>
      <c r="H5" s="454"/>
      <c r="I5" s="454"/>
      <c r="J5" s="454"/>
      <c r="K5" s="454"/>
      <c r="L5" s="201"/>
      <c r="M5" s="250"/>
      <c r="N5" s="3"/>
      <c r="O5" s="114"/>
      <c r="V5" s="220" t="e">
        <f>VLOOKUP($B$22,Упутство!$A$191:$B$316,2,FALSE)</f>
        <v>#N/A</v>
      </c>
      <c r="W5" s="220"/>
      <c r="X5" s="220"/>
      <c r="Y5" s="220">
        <f>$B$195</f>
        <v>0</v>
      </c>
      <c r="Z5" s="417">
        <f>$D$195</f>
        <v>0</v>
      </c>
      <c r="AA5" s="418"/>
      <c r="AB5" s="417">
        <f>$F$195</f>
        <v>0</v>
      </c>
      <c r="AC5" s="418"/>
      <c r="AD5" s="417">
        <f>$H$195</f>
        <v>0</v>
      </c>
      <c r="AE5" s="418"/>
      <c r="AF5" s="417">
        <f>$J$195</f>
        <v>0</v>
      </c>
      <c r="AG5" s="418"/>
      <c r="AH5" s="220"/>
      <c r="AI5" s="220"/>
      <c r="AJ5" s="220"/>
      <c r="AK5" s="220"/>
      <c r="AL5" s="220"/>
      <c r="AM5" s="220"/>
      <c r="AO5" s="224"/>
      <c r="AP5" s="225"/>
      <c r="AQ5" s="114"/>
      <c r="AR5" s="118"/>
      <c r="AS5" s="119"/>
      <c r="AT5" s="120"/>
      <c r="AU5" s="226"/>
      <c r="AV5" s="120"/>
      <c r="AW5" s="124"/>
      <c r="AX5" s="120"/>
      <c r="AY5" s="226"/>
      <c r="AZ5" s="226"/>
      <c r="BA5" s="122"/>
      <c r="BB5" s="123"/>
      <c r="BC5" s="114"/>
    </row>
    <row r="6" spans="1:55" s="109" customFormat="1" ht="21.75" customHeight="1">
      <c r="A6" s="449" t="s">
        <v>1411</v>
      </c>
      <c r="B6" s="449"/>
      <c r="C6" s="449"/>
      <c r="D6" s="460"/>
      <c r="E6" s="460"/>
      <c r="F6" s="460"/>
      <c r="G6" s="460"/>
      <c r="H6" s="460"/>
      <c r="I6" s="460"/>
      <c r="J6" s="460"/>
      <c r="K6" s="460"/>
      <c r="L6" s="202"/>
      <c r="M6" s="251"/>
      <c r="N6" s="136"/>
      <c r="O6" s="7"/>
      <c r="V6" s="220" t="e">
        <f>VLOOKUP($B$28,Упутство!$A$191:$B$316,2,FALSE)</f>
        <v>#N/A</v>
      </c>
      <c r="W6" s="220"/>
      <c r="X6" s="220"/>
      <c r="Y6" s="220">
        <f>$B$196</f>
        <v>0</v>
      </c>
      <c r="Z6" s="417">
        <f>$D$196</f>
        <v>0</v>
      </c>
      <c r="AA6" s="418"/>
      <c r="AB6" s="417">
        <f>$F$196</f>
        <v>0</v>
      </c>
      <c r="AC6" s="418"/>
      <c r="AD6" s="417">
        <f>$H$196</f>
        <v>0</v>
      </c>
      <c r="AE6" s="418"/>
      <c r="AF6" s="417">
        <f>$J$196</f>
        <v>0</v>
      </c>
      <c r="AG6" s="418"/>
      <c r="AH6" s="220"/>
      <c r="AI6" s="220"/>
      <c r="AJ6" s="220"/>
      <c r="AK6" s="220"/>
      <c r="AL6" s="220"/>
      <c r="AM6" s="220"/>
      <c r="AO6" s="224"/>
      <c r="AP6" s="225"/>
      <c r="AQ6" s="114"/>
      <c r="AR6" s="118"/>
      <c r="AS6" s="119"/>
      <c r="AT6" s="120"/>
      <c r="AU6" s="226"/>
      <c r="AV6" s="120"/>
      <c r="AW6" s="124"/>
      <c r="AX6" s="120"/>
      <c r="AY6" s="226"/>
      <c r="AZ6" s="226"/>
      <c r="BA6" s="122"/>
      <c r="BB6" s="123"/>
      <c r="BC6" s="114"/>
    </row>
    <row r="7" spans="1:55" s="109" customFormat="1" ht="21.75" customHeight="1">
      <c r="A7" s="463" t="s">
        <v>885</v>
      </c>
      <c r="B7" s="463"/>
      <c r="C7" s="463"/>
      <c r="D7" s="441"/>
      <c r="E7" s="442"/>
      <c r="F7" s="442"/>
      <c r="G7" s="442"/>
      <c r="H7" s="442"/>
      <c r="I7" s="442"/>
      <c r="J7" s="442"/>
      <c r="K7" s="442"/>
      <c r="L7" s="337"/>
      <c r="M7" s="338"/>
      <c r="N7" s="7"/>
      <c r="O7" s="125"/>
      <c r="V7" s="220" t="e">
        <f>VLOOKUP($B$34,Упутство!$A$191:$B$316,2,FALSE)</f>
        <v>#N/A</v>
      </c>
      <c r="W7" s="220"/>
      <c r="X7" s="220"/>
      <c r="Y7" s="220">
        <f>$B$197</f>
        <v>0</v>
      </c>
      <c r="Z7" s="417">
        <f>$D$197</f>
        <v>0</v>
      </c>
      <c r="AA7" s="418"/>
      <c r="AB7" s="417">
        <f>$F$197</f>
        <v>0</v>
      </c>
      <c r="AC7" s="418"/>
      <c r="AD7" s="417">
        <f>$H$197</f>
        <v>0</v>
      </c>
      <c r="AE7" s="418"/>
      <c r="AF7" s="417">
        <f>$J$197</f>
        <v>0</v>
      </c>
      <c r="AG7" s="418"/>
      <c r="AH7" s="220"/>
      <c r="AI7" s="220"/>
      <c r="AJ7" s="220"/>
      <c r="AK7" s="220"/>
      <c r="AL7" s="220"/>
      <c r="AM7" s="220"/>
      <c r="AO7" s="224"/>
      <c r="AP7" s="225"/>
      <c r="AQ7" s="114"/>
      <c r="AR7" s="118"/>
      <c r="AS7" s="119"/>
      <c r="AT7" s="120"/>
      <c r="AU7" s="226"/>
      <c r="AV7" s="120"/>
      <c r="AW7" s="124"/>
      <c r="AX7" s="120"/>
      <c r="AY7" s="226"/>
      <c r="AZ7" s="226"/>
      <c r="BA7" s="122"/>
      <c r="BB7" s="123"/>
      <c r="BC7" s="114"/>
    </row>
    <row r="8" spans="1:55" s="109" customFormat="1" ht="21.75" customHeight="1">
      <c r="A8" s="389" t="s">
        <v>1331</v>
      </c>
      <c r="B8" s="389"/>
      <c r="C8" s="389"/>
      <c r="D8" s="442"/>
      <c r="E8" s="442"/>
      <c r="F8" s="442"/>
      <c r="G8" s="442"/>
      <c r="H8" s="442"/>
      <c r="I8" s="442"/>
      <c r="J8" s="442"/>
      <c r="K8" s="442"/>
      <c r="L8" s="442"/>
      <c r="M8" s="458"/>
      <c r="N8" s="7"/>
      <c r="O8" s="125"/>
      <c r="V8" s="220" t="e">
        <f>VLOOKUP($B$40,Упутство!$A$191:$B$316,2,FALSE)</f>
        <v>#N/A</v>
      </c>
      <c r="W8" s="220"/>
      <c r="X8" s="220"/>
      <c r="Y8" s="220">
        <f>$B$198</f>
        <v>0</v>
      </c>
      <c r="Z8" s="417">
        <f>$D$198</f>
        <v>0</v>
      </c>
      <c r="AA8" s="418"/>
      <c r="AB8" s="417">
        <f>$F$198</f>
        <v>0</v>
      </c>
      <c r="AC8" s="418"/>
      <c r="AD8" s="417">
        <f>$H$198</f>
        <v>0</v>
      </c>
      <c r="AE8" s="418"/>
      <c r="AF8" s="417">
        <f>$J$198</f>
        <v>0</v>
      </c>
      <c r="AG8" s="418"/>
      <c r="AH8" s="220"/>
      <c r="AI8" s="220"/>
      <c r="AJ8" s="220"/>
      <c r="AK8" s="220"/>
      <c r="AL8" s="220"/>
      <c r="AM8" s="220"/>
      <c r="AO8" s="224"/>
      <c r="AP8" s="225"/>
      <c r="AQ8" s="114"/>
      <c r="AR8" s="118"/>
      <c r="AS8" s="119"/>
      <c r="AT8" s="120"/>
      <c r="AU8" s="226"/>
      <c r="AV8" s="120"/>
      <c r="AW8" s="124"/>
      <c r="AX8" s="120"/>
      <c r="AY8" s="226"/>
      <c r="AZ8" s="226"/>
      <c r="BA8" s="122"/>
      <c r="BB8" s="123"/>
      <c r="BC8" s="114"/>
    </row>
    <row r="9" spans="1:55" s="109" customFormat="1" ht="21.75" customHeight="1">
      <c r="A9" s="389" t="s">
        <v>1393</v>
      </c>
      <c r="B9" s="389"/>
      <c r="C9" s="389"/>
      <c r="D9" s="442"/>
      <c r="E9" s="442"/>
      <c r="F9" s="442"/>
      <c r="G9" s="442"/>
      <c r="H9" s="442"/>
      <c r="I9" s="442"/>
      <c r="J9" s="442"/>
      <c r="K9" s="442"/>
      <c r="L9" s="442"/>
      <c r="M9" s="458"/>
      <c r="N9" s="7"/>
      <c r="O9" s="114"/>
      <c r="V9" s="220"/>
      <c r="W9" s="220"/>
      <c r="X9" s="220"/>
      <c r="Y9" s="220">
        <f>$B$199</f>
        <v>0</v>
      </c>
      <c r="Z9" s="417">
        <f>$D$199</f>
        <v>0</v>
      </c>
      <c r="AA9" s="418"/>
      <c r="AB9" s="417">
        <f>$F$199</f>
        <v>0</v>
      </c>
      <c r="AC9" s="418"/>
      <c r="AD9" s="417">
        <f>$H$199</f>
        <v>0</v>
      </c>
      <c r="AE9" s="418"/>
      <c r="AF9" s="417">
        <f>$J$199</f>
        <v>0</v>
      </c>
      <c r="AG9" s="418"/>
      <c r="AH9" s="220"/>
      <c r="AI9" s="220"/>
      <c r="AJ9" s="220"/>
      <c r="AK9" s="220"/>
      <c r="AL9" s="220"/>
      <c r="AM9" s="220"/>
      <c r="AO9" s="224"/>
      <c r="AP9" s="225"/>
      <c r="AQ9" s="114"/>
      <c r="AR9" s="118"/>
      <c r="AS9" s="119"/>
      <c r="AT9" s="120"/>
      <c r="AU9" s="226"/>
      <c r="AV9" s="120"/>
      <c r="AW9" s="124"/>
      <c r="AX9" s="120"/>
      <c r="AY9" s="226"/>
      <c r="AZ9" s="226"/>
      <c r="BA9" s="122"/>
      <c r="BB9" s="123"/>
      <c r="BC9" s="114"/>
    </row>
    <row r="10" spans="1:55" s="109" customFormat="1" ht="21.75" customHeight="1">
      <c r="A10" s="389" t="s">
        <v>1412</v>
      </c>
      <c r="B10" s="389"/>
      <c r="C10" s="389"/>
      <c r="D10" s="442"/>
      <c r="E10" s="442"/>
      <c r="F10" s="442"/>
      <c r="G10" s="442"/>
      <c r="H10" s="442"/>
      <c r="I10" s="442"/>
      <c r="J10" s="442"/>
      <c r="K10" s="442"/>
      <c r="L10" s="442"/>
      <c r="M10" s="458"/>
      <c r="N10" s="7"/>
      <c r="O10" s="114"/>
      <c r="V10" s="220"/>
      <c r="W10" s="220"/>
      <c r="X10" s="220"/>
      <c r="Y10" s="220">
        <f>$B$200</f>
        <v>0</v>
      </c>
      <c r="Z10" s="417">
        <f>$D$200</f>
        <v>0</v>
      </c>
      <c r="AA10" s="418"/>
      <c r="AB10" s="417">
        <f>$F$200</f>
        <v>0</v>
      </c>
      <c r="AC10" s="418"/>
      <c r="AD10" s="417">
        <f>$H$200</f>
        <v>0</v>
      </c>
      <c r="AE10" s="418"/>
      <c r="AF10" s="417">
        <f>$J$200</f>
        <v>0</v>
      </c>
      <c r="AG10" s="418"/>
      <c r="AH10" s="220"/>
      <c r="AI10" s="220"/>
      <c r="AJ10" s="220"/>
      <c r="AK10" s="220"/>
      <c r="AL10" s="220"/>
      <c r="AM10" s="220"/>
      <c r="AO10" s="224"/>
      <c r="AP10" s="225"/>
      <c r="AQ10" s="114"/>
      <c r="AR10" s="118"/>
      <c r="AS10" s="119"/>
      <c r="AT10" s="120"/>
      <c r="AU10" s="226"/>
      <c r="AV10" s="120"/>
      <c r="AW10" s="124"/>
      <c r="AX10" s="120"/>
      <c r="AY10" s="226"/>
      <c r="AZ10" s="226"/>
      <c r="BA10" s="122"/>
      <c r="BB10" s="123"/>
      <c r="BC10" s="114"/>
    </row>
    <row r="11" spans="1:55" s="109" customFormat="1" ht="21.75" customHeight="1">
      <c r="A11" s="462" t="s">
        <v>998</v>
      </c>
      <c r="B11" s="462"/>
      <c r="C11" s="462"/>
      <c r="D11" s="442" t="s">
        <v>1330</v>
      </c>
      <c r="E11" s="442"/>
      <c r="F11" s="442"/>
      <c r="G11" s="442"/>
      <c r="H11" s="442"/>
      <c r="I11" s="442"/>
      <c r="J11" s="442"/>
      <c r="K11" s="442"/>
      <c r="L11" s="442"/>
      <c r="M11" s="458"/>
      <c r="N11" s="7"/>
      <c r="O11" s="114"/>
      <c r="V11" s="220"/>
      <c r="W11" s="220"/>
      <c r="X11" s="220"/>
      <c r="Y11" s="220">
        <f>$B$201</f>
        <v>0</v>
      </c>
      <c r="Z11" s="417">
        <f>$D$201</f>
        <v>0</v>
      </c>
      <c r="AA11" s="418"/>
      <c r="AB11" s="417">
        <f>$F$201</f>
        <v>0</v>
      </c>
      <c r="AC11" s="418"/>
      <c r="AD11" s="417">
        <f>$H$201</f>
        <v>0</v>
      </c>
      <c r="AE11" s="418"/>
      <c r="AF11" s="417">
        <f>$J$201</f>
        <v>0</v>
      </c>
      <c r="AG11" s="418"/>
      <c r="AH11" s="220"/>
      <c r="AI11" s="220"/>
      <c r="AJ11" s="220"/>
      <c r="AK11" s="220"/>
      <c r="AL11" s="220"/>
      <c r="AM11" s="220"/>
      <c r="AO11" s="224"/>
      <c r="AP11" s="225"/>
      <c r="AQ11" s="114"/>
      <c r="AR11" s="118"/>
      <c r="AS11" s="119"/>
      <c r="AT11" s="120"/>
      <c r="AU11" s="226"/>
      <c r="AV11" s="120"/>
      <c r="AW11" s="124"/>
      <c r="AX11" s="120"/>
      <c r="AY11" s="226"/>
      <c r="AZ11" s="226"/>
      <c r="BA11" s="122"/>
      <c r="BB11" s="123"/>
      <c r="BC11" s="114"/>
    </row>
    <row r="12" spans="1:55" s="109" customFormat="1" ht="21.75" customHeight="1">
      <c r="A12" s="389" t="s">
        <v>991</v>
      </c>
      <c r="B12" s="389"/>
      <c r="C12" s="389"/>
      <c r="D12" s="442"/>
      <c r="E12" s="442"/>
      <c r="F12" s="442"/>
      <c r="G12" s="442"/>
      <c r="H12" s="442"/>
      <c r="I12" s="442"/>
      <c r="J12" s="442"/>
      <c r="K12" s="442"/>
      <c r="L12" s="442"/>
      <c r="M12" s="458"/>
      <c r="N12" s="7"/>
      <c r="O12" s="125"/>
      <c r="V12" s="220"/>
      <c r="W12" s="220"/>
      <c r="X12" s="220"/>
      <c r="Y12" s="220">
        <f>$B$202</f>
        <v>0</v>
      </c>
      <c r="Z12" s="417">
        <f>$D$202</f>
        <v>0</v>
      </c>
      <c r="AA12" s="418"/>
      <c r="AB12" s="417">
        <f>$F$202</f>
        <v>0</v>
      </c>
      <c r="AC12" s="418"/>
      <c r="AD12" s="417">
        <f>$H$202</f>
        <v>0</v>
      </c>
      <c r="AE12" s="418"/>
      <c r="AF12" s="417">
        <f>$J$202</f>
        <v>0</v>
      </c>
      <c r="AG12" s="418"/>
      <c r="AH12" s="220"/>
      <c r="AI12" s="220"/>
      <c r="AJ12" s="220"/>
      <c r="AK12" s="220"/>
      <c r="AL12" s="220"/>
      <c r="AM12" s="220"/>
      <c r="AO12" s="224"/>
      <c r="AP12" s="225"/>
      <c r="AQ12" s="114"/>
      <c r="AR12" s="118"/>
      <c r="AS12" s="119"/>
      <c r="AT12" s="120"/>
      <c r="AU12" s="226"/>
      <c r="AV12" s="120"/>
      <c r="AW12" s="124"/>
      <c r="AX12" s="120"/>
      <c r="AY12" s="226"/>
      <c r="AZ12" s="226"/>
      <c r="BA12" s="122"/>
      <c r="BB12" s="123"/>
      <c r="BC12" s="114"/>
    </row>
    <row r="13" spans="1:55" s="109" customFormat="1" ht="21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V13" s="220"/>
      <c r="W13" s="220"/>
      <c r="X13" s="220"/>
      <c r="Y13" s="220">
        <f>$B$203</f>
        <v>0</v>
      </c>
      <c r="Z13" s="417">
        <f>$D$203</f>
        <v>0</v>
      </c>
      <c r="AA13" s="418"/>
      <c r="AB13" s="417">
        <f>$F$203</f>
        <v>0</v>
      </c>
      <c r="AC13" s="418"/>
      <c r="AD13" s="417">
        <f>$H$203</f>
        <v>0</v>
      </c>
      <c r="AE13" s="418"/>
      <c r="AF13" s="417">
        <f>$J$203</f>
        <v>0</v>
      </c>
      <c r="AG13" s="418"/>
      <c r="AH13" s="220"/>
      <c r="AI13" s="220"/>
      <c r="AJ13" s="220"/>
      <c r="AK13" s="220"/>
      <c r="AL13" s="220"/>
      <c r="AM13" s="220"/>
      <c r="AO13" s="227"/>
      <c r="AP13" s="228"/>
      <c r="AQ13" s="114"/>
      <c r="AR13" s="118"/>
      <c r="AS13" s="119"/>
      <c r="AT13" s="120"/>
      <c r="AU13" s="226"/>
      <c r="AV13" s="120"/>
      <c r="AW13" s="124"/>
      <c r="AX13" s="120"/>
      <c r="AY13" s="226"/>
      <c r="AZ13" s="226"/>
      <c r="BA13" s="122"/>
      <c r="BB13" s="123"/>
      <c r="BC13" s="114"/>
    </row>
    <row r="14" spans="1:55" s="109" customFormat="1" ht="15" customHeight="1">
      <c r="A14" s="368"/>
      <c r="B14" s="374" t="s">
        <v>1301</v>
      </c>
      <c r="C14" s="366"/>
      <c r="D14" s="372" t="s">
        <v>2053</v>
      </c>
      <c r="E14" s="372"/>
      <c r="F14" s="372"/>
      <c r="G14" s="372"/>
      <c r="H14" s="372"/>
      <c r="I14" s="372"/>
      <c r="J14" s="372"/>
      <c r="K14" s="372"/>
      <c r="L14" s="372"/>
      <c r="M14" s="372"/>
      <c r="V14" s="220"/>
      <c r="W14" s="220"/>
      <c r="X14" s="220"/>
      <c r="Y14" s="220">
        <f>$B$204</f>
        <v>0</v>
      </c>
      <c r="Z14" s="417">
        <f>$D$204</f>
        <v>0</v>
      </c>
      <c r="AA14" s="418"/>
      <c r="AB14" s="417">
        <f>$F$204</f>
        <v>0</v>
      </c>
      <c r="AC14" s="418"/>
      <c r="AD14" s="417">
        <f>$H$204</f>
        <v>0</v>
      </c>
      <c r="AE14" s="418"/>
      <c r="AF14" s="417">
        <f>$J$204</f>
        <v>0</v>
      </c>
      <c r="AG14" s="418"/>
      <c r="AH14" s="220"/>
      <c r="AI14" s="220"/>
      <c r="AJ14" s="220"/>
      <c r="AK14" s="220"/>
      <c r="AL14" s="220"/>
      <c r="AM14" s="220"/>
      <c r="AN14" s="227"/>
      <c r="AO14" s="228"/>
      <c r="AP14" s="114"/>
      <c r="AQ14" s="118"/>
      <c r="AR14" s="119"/>
      <c r="AS14" s="120"/>
      <c r="AT14" s="226"/>
      <c r="AU14" s="120"/>
      <c r="AV14" s="124"/>
      <c r="AW14" s="120"/>
      <c r="AX14" s="226"/>
      <c r="AY14" s="226"/>
      <c r="AZ14" s="122"/>
      <c r="BA14" s="123"/>
      <c r="BB14" s="114"/>
    </row>
    <row r="15" spans="1:55" s="109" customFormat="1" ht="39" customHeight="1">
      <c r="A15" s="368"/>
      <c r="B15" s="390"/>
      <c r="C15" s="391"/>
      <c r="D15" s="372" t="s">
        <v>1302</v>
      </c>
      <c r="E15" s="372"/>
      <c r="F15" s="372"/>
      <c r="G15" s="348" t="s">
        <v>2421</v>
      </c>
      <c r="H15" s="348" t="s">
        <v>2422</v>
      </c>
      <c r="I15" s="348" t="s">
        <v>2057</v>
      </c>
      <c r="J15" s="348" t="s">
        <v>990</v>
      </c>
      <c r="K15" s="348" t="s">
        <v>2423</v>
      </c>
      <c r="L15" s="365" t="s">
        <v>2333</v>
      </c>
      <c r="M15" s="366"/>
      <c r="V15" s="220"/>
      <c r="W15" s="220"/>
      <c r="X15" s="220"/>
      <c r="Y15" s="220">
        <f>$B$205</f>
        <v>0</v>
      </c>
      <c r="Z15" s="417">
        <f>$D$205</f>
        <v>0</v>
      </c>
      <c r="AA15" s="418"/>
      <c r="AB15" s="417">
        <f>$F$205</f>
        <v>0</v>
      </c>
      <c r="AC15" s="418"/>
      <c r="AD15" s="417">
        <f>$H$205</f>
        <v>0</v>
      </c>
      <c r="AE15" s="418"/>
      <c r="AF15" s="417">
        <f>$J$205</f>
        <v>0</v>
      </c>
      <c r="AG15" s="418"/>
      <c r="AH15" s="220"/>
      <c r="AI15" s="220"/>
      <c r="AJ15" s="220"/>
      <c r="AK15" s="220"/>
      <c r="AL15" s="220"/>
      <c r="AM15" s="220"/>
      <c r="AN15" s="229"/>
      <c r="AO15" s="225"/>
      <c r="AP15" s="114"/>
      <c r="AQ15" s="118"/>
      <c r="AR15" s="119"/>
      <c r="AS15" s="120"/>
      <c r="AT15" s="226"/>
      <c r="AU15" s="120"/>
      <c r="AV15" s="124"/>
      <c r="AW15" s="120"/>
      <c r="AX15" s="226"/>
      <c r="AY15" s="226"/>
      <c r="AZ15" s="122"/>
      <c r="BA15" s="123"/>
      <c r="BB15" s="114"/>
    </row>
    <row r="16" spans="1:55" s="109" customFormat="1" ht="42" customHeight="1">
      <c r="A16" s="358">
        <v>1</v>
      </c>
      <c r="B16" s="443"/>
      <c r="C16" s="455"/>
      <c r="D16" s="369"/>
      <c r="E16" s="369"/>
      <c r="F16" s="369"/>
      <c r="G16" s="344"/>
      <c r="H16" s="115"/>
      <c r="I16" s="115"/>
      <c r="J16" s="115"/>
      <c r="K16" s="345"/>
      <c r="L16" s="369"/>
      <c r="M16" s="367"/>
      <c r="V16" s="220"/>
      <c r="W16" s="220"/>
      <c r="X16" s="220"/>
      <c r="Y16" s="220">
        <f>$B$206</f>
        <v>0</v>
      </c>
      <c r="Z16" s="417">
        <f>$D$206</f>
        <v>0</v>
      </c>
      <c r="AA16" s="418"/>
      <c r="AB16" s="417">
        <f>$F$206</f>
        <v>0</v>
      </c>
      <c r="AC16" s="418"/>
      <c r="AD16" s="417">
        <f>$H$206</f>
        <v>0</v>
      </c>
      <c r="AE16" s="418"/>
      <c r="AF16" s="417">
        <f>$J$206</f>
        <v>0</v>
      </c>
      <c r="AG16" s="418"/>
      <c r="AH16" s="220"/>
      <c r="AI16" s="220"/>
      <c r="AJ16" s="220"/>
      <c r="AK16" s="220"/>
      <c r="AL16" s="220"/>
      <c r="AM16" s="220"/>
      <c r="AN16" s="230"/>
      <c r="AO16" s="231"/>
      <c r="AP16" s="114"/>
      <c r="AQ16" s="118"/>
      <c r="AR16" s="119"/>
      <c r="AS16" s="120"/>
      <c r="AT16" s="226"/>
      <c r="AU16" s="120"/>
      <c r="AV16" s="124"/>
      <c r="AW16" s="120"/>
      <c r="AX16" s="226"/>
      <c r="AY16" s="226"/>
      <c r="AZ16" s="122"/>
      <c r="BA16" s="123"/>
      <c r="BB16" s="114"/>
    </row>
    <row r="17" spans="1:55" s="109" customFormat="1" ht="42" customHeight="1">
      <c r="A17" s="358"/>
      <c r="B17" s="445"/>
      <c r="C17" s="456"/>
      <c r="D17" s="369"/>
      <c r="E17" s="369"/>
      <c r="F17" s="369"/>
      <c r="G17" s="344"/>
      <c r="H17" s="115"/>
      <c r="I17" s="115"/>
      <c r="J17" s="115"/>
      <c r="K17" s="345"/>
      <c r="L17" s="367"/>
      <c r="M17" s="367"/>
      <c r="V17" s="220"/>
      <c r="W17" s="220"/>
      <c r="X17" s="220"/>
      <c r="Y17" s="220">
        <f>$B$207</f>
        <v>0</v>
      </c>
      <c r="Z17" s="417">
        <f>$D$207</f>
        <v>0</v>
      </c>
      <c r="AA17" s="418"/>
      <c r="AB17" s="417">
        <f>$F$207</f>
        <v>0</v>
      </c>
      <c r="AC17" s="418"/>
      <c r="AD17" s="417">
        <f>$H$207</f>
        <v>0</v>
      </c>
      <c r="AE17" s="418"/>
      <c r="AF17" s="417">
        <f>$J$207</f>
        <v>0</v>
      </c>
      <c r="AG17" s="418"/>
      <c r="AH17" s="220"/>
      <c r="AI17" s="220"/>
      <c r="AJ17" s="220"/>
      <c r="AK17" s="220"/>
      <c r="AL17" s="220"/>
      <c r="AM17" s="220"/>
      <c r="AN17" s="230"/>
      <c r="AO17" s="231"/>
      <c r="AP17" s="114"/>
      <c r="AQ17" s="118"/>
      <c r="AR17" s="119"/>
      <c r="AS17" s="120"/>
      <c r="AT17" s="226"/>
      <c r="AU17" s="120"/>
      <c r="AV17" s="124"/>
      <c r="AW17" s="120"/>
      <c r="AX17" s="226"/>
      <c r="AY17" s="226"/>
      <c r="AZ17" s="122"/>
      <c r="BA17" s="123"/>
      <c r="BB17" s="114"/>
    </row>
    <row r="18" spans="1:55" s="109" customFormat="1" ht="42" customHeight="1">
      <c r="A18" s="358"/>
      <c r="B18" s="447"/>
      <c r="C18" s="457"/>
      <c r="D18" s="369"/>
      <c r="E18" s="369"/>
      <c r="F18" s="369"/>
      <c r="G18" s="344"/>
      <c r="H18" s="115"/>
      <c r="I18" s="115"/>
      <c r="J18" s="115"/>
      <c r="K18" s="345"/>
      <c r="L18" s="367"/>
      <c r="M18" s="367"/>
      <c r="V18" s="220"/>
      <c r="W18" s="220"/>
      <c r="X18" s="220"/>
      <c r="Y18" s="220">
        <f>$B$208</f>
        <v>0</v>
      </c>
      <c r="Z18" s="417">
        <f>$D$208</f>
        <v>0</v>
      </c>
      <c r="AA18" s="418"/>
      <c r="AB18" s="417">
        <f>$F$208</f>
        <v>0</v>
      </c>
      <c r="AC18" s="418"/>
      <c r="AD18" s="417">
        <f>$H$208</f>
        <v>0</v>
      </c>
      <c r="AE18" s="418"/>
      <c r="AF18" s="417">
        <f>$J$208</f>
        <v>0</v>
      </c>
      <c r="AG18" s="418"/>
      <c r="AH18" s="220"/>
      <c r="AI18" s="220"/>
      <c r="AJ18" s="220"/>
      <c r="AK18" s="220"/>
      <c r="AL18" s="220"/>
      <c r="AM18" s="220"/>
      <c r="AN18" s="230"/>
      <c r="AO18" s="231"/>
      <c r="AP18" s="114"/>
      <c r="AQ18" s="118"/>
      <c r="AR18" s="119"/>
      <c r="AS18" s="120"/>
      <c r="AT18" s="226"/>
      <c r="AU18" s="120"/>
      <c r="AV18" s="124"/>
      <c r="AW18" s="120"/>
      <c r="AX18" s="226"/>
      <c r="AY18" s="226"/>
      <c r="AZ18" s="122"/>
      <c r="BA18" s="123"/>
      <c r="BB18" s="114"/>
    </row>
    <row r="19" spans="1:55" s="109" customFormat="1" ht="15" customHeight="1">
      <c r="A19" s="112"/>
      <c r="B19" s="112"/>
      <c r="C19" s="113"/>
      <c r="D19" s="113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V19" s="220"/>
      <c r="W19" s="220"/>
      <c r="X19" s="220"/>
      <c r="Y19" s="220">
        <f>$B$209</f>
        <v>0</v>
      </c>
      <c r="Z19" s="417">
        <f>$D$209</f>
        <v>0</v>
      </c>
      <c r="AA19" s="418"/>
      <c r="AB19" s="417">
        <f>$F$209</f>
        <v>0</v>
      </c>
      <c r="AC19" s="418"/>
      <c r="AD19" s="417">
        <f>$H$209</f>
        <v>0</v>
      </c>
      <c r="AE19" s="418"/>
      <c r="AF19" s="417">
        <f>$J$209</f>
        <v>0</v>
      </c>
      <c r="AG19" s="418"/>
      <c r="AH19" s="220"/>
      <c r="AI19" s="220"/>
      <c r="AJ19" s="220"/>
      <c r="AK19" s="220"/>
      <c r="AL19" s="220"/>
      <c r="AM19" s="220"/>
      <c r="AO19" s="229"/>
      <c r="AP19" s="225"/>
      <c r="AQ19" s="114"/>
      <c r="AR19" s="118"/>
      <c r="AS19" s="119"/>
      <c r="AT19" s="120"/>
      <c r="AU19" s="226"/>
      <c r="AV19" s="120"/>
      <c r="AW19" s="124"/>
      <c r="AX19" s="120"/>
      <c r="AY19" s="226"/>
      <c r="AZ19" s="226"/>
      <c r="BA19" s="122"/>
      <c r="BB19" s="123"/>
      <c r="BC19" s="114"/>
    </row>
    <row r="20" spans="1:55" s="109" customFormat="1" ht="15" customHeight="1">
      <c r="A20" s="368"/>
      <c r="B20" s="374" t="s">
        <v>1392</v>
      </c>
      <c r="C20" s="366"/>
      <c r="D20" s="372" t="s">
        <v>2054</v>
      </c>
      <c r="E20" s="372"/>
      <c r="F20" s="372"/>
      <c r="G20" s="372"/>
      <c r="H20" s="372"/>
      <c r="I20" s="372"/>
      <c r="J20" s="372"/>
      <c r="K20" s="372"/>
      <c r="L20" s="372"/>
      <c r="M20" s="372"/>
      <c r="V20" s="220"/>
      <c r="W20" s="220"/>
      <c r="X20" s="220"/>
      <c r="Y20" s="220"/>
      <c r="Z20" s="220"/>
      <c r="AA20" s="297"/>
      <c r="AB20" s="298"/>
      <c r="AC20" s="299"/>
      <c r="AD20" s="300"/>
      <c r="AE20" s="299"/>
      <c r="AF20" s="220"/>
      <c r="AG20" s="220"/>
      <c r="AN20" s="229"/>
      <c r="AO20" s="225"/>
      <c r="AP20" s="114"/>
      <c r="AQ20" s="118"/>
      <c r="AR20" s="119"/>
      <c r="AS20" s="120"/>
      <c r="AT20" s="226"/>
      <c r="AU20" s="120"/>
      <c r="AV20" s="124"/>
      <c r="AW20" s="120"/>
      <c r="AX20" s="226"/>
      <c r="AY20" s="226"/>
      <c r="AZ20" s="122"/>
      <c r="BA20" s="123"/>
      <c r="BB20" s="114"/>
    </row>
    <row r="21" spans="1:55" s="109" customFormat="1" ht="39" customHeight="1">
      <c r="A21" s="368"/>
      <c r="B21" s="390"/>
      <c r="C21" s="391"/>
      <c r="D21" s="372" t="s">
        <v>1302</v>
      </c>
      <c r="E21" s="372"/>
      <c r="F21" s="372"/>
      <c r="G21" s="348" t="s">
        <v>2421</v>
      </c>
      <c r="H21" s="348" t="s">
        <v>2422</v>
      </c>
      <c r="I21" s="348" t="s">
        <v>2057</v>
      </c>
      <c r="J21" s="348" t="s">
        <v>990</v>
      </c>
      <c r="K21" s="348" t="s">
        <v>2423</v>
      </c>
      <c r="L21" s="365" t="s">
        <v>2333</v>
      </c>
      <c r="M21" s="366"/>
      <c r="AA21" s="221"/>
      <c r="AB21" s="222"/>
      <c r="AC21" s="223"/>
      <c r="AD21" s="222"/>
      <c r="AM21" s="230"/>
      <c r="AN21" s="231"/>
      <c r="AO21" s="114"/>
      <c r="AP21" s="114"/>
      <c r="AQ21" s="226"/>
      <c r="AR21" s="226"/>
      <c r="AS21" s="226"/>
      <c r="AT21" s="120"/>
      <c r="AU21" s="124"/>
      <c r="AV21" s="120"/>
      <c r="AW21" s="226"/>
      <c r="AX21" s="226"/>
      <c r="AY21" s="122"/>
      <c r="AZ21" s="123"/>
      <c r="BA21" s="114"/>
    </row>
    <row r="22" spans="1:55" s="109" customFormat="1" ht="42" customHeight="1">
      <c r="A22" s="358">
        <v>2</v>
      </c>
      <c r="B22" s="443"/>
      <c r="C22" s="455"/>
      <c r="D22" s="369"/>
      <c r="E22" s="369"/>
      <c r="F22" s="369"/>
      <c r="G22" s="343"/>
      <c r="H22" s="342"/>
      <c r="I22" s="342"/>
      <c r="J22" s="342"/>
      <c r="K22" s="283"/>
      <c r="L22" s="421"/>
      <c r="M22" s="422"/>
      <c r="AA22" s="221"/>
      <c r="AB22" s="222"/>
      <c r="AC22" s="223"/>
      <c r="AD22" s="222"/>
      <c r="AM22" s="230"/>
      <c r="AN22" s="231"/>
      <c r="AO22" s="114"/>
      <c r="AP22" s="114"/>
      <c r="AQ22" s="226"/>
      <c r="AR22" s="226"/>
      <c r="AS22" s="226"/>
      <c r="AT22" s="120"/>
      <c r="AU22" s="126"/>
      <c r="AV22" s="120"/>
      <c r="AW22" s="226"/>
      <c r="AX22" s="226"/>
      <c r="AY22" s="122"/>
      <c r="AZ22" s="123"/>
      <c r="BA22" s="114"/>
    </row>
    <row r="23" spans="1:55" s="109" customFormat="1" ht="42" customHeight="1">
      <c r="A23" s="358"/>
      <c r="B23" s="445"/>
      <c r="C23" s="456"/>
      <c r="D23" s="369"/>
      <c r="E23" s="369"/>
      <c r="F23" s="369"/>
      <c r="G23" s="343"/>
      <c r="H23" s="342"/>
      <c r="I23" s="342"/>
      <c r="J23" s="342"/>
      <c r="K23" s="283"/>
      <c r="L23" s="421"/>
      <c r="M23" s="422"/>
      <c r="AA23" s="221"/>
      <c r="AB23" s="222"/>
      <c r="AC23" s="223"/>
      <c r="AD23" s="222"/>
      <c r="AM23" s="229"/>
      <c r="AN23" s="225"/>
      <c r="AO23" s="114"/>
      <c r="AP23" s="114"/>
      <c r="AQ23" s="226"/>
      <c r="AR23" s="226"/>
      <c r="AS23" s="226"/>
      <c r="AT23" s="120"/>
      <c r="AU23" s="126"/>
      <c r="AV23" s="120"/>
      <c r="AW23" s="226"/>
      <c r="AX23" s="226"/>
      <c r="AY23" s="122"/>
      <c r="AZ23" s="123"/>
      <c r="BA23" s="114"/>
    </row>
    <row r="24" spans="1:55" s="109" customFormat="1" ht="42" customHeight="1">
      <c r="A24" s="358"/>
      <c r="B24" s="447"/>
      <c r="C24" s="457"/>
      <c r="D24" s="369"/>
      <c r="E24" s="369"/>
      <c r="F24" s="369"/>
      <c r="G24" s="343"/>
      <c r="H24" s="342"/>
      <c r="I24" s="342"/>
      <c r="J24" s="342"/>
      <c r="K24" s="283"/>
      <c r="L24" s="421"/>
      <c r="M24" s="422"/>
      <c r="AA24" s="221"/>
      <c r="AB24" s="222"/>
      <c r="AC24" s="223"/>
      <c r="AD24" s="222"/>
      <c r="AM24" s="230"/>
      <c r="AN24" s="231"/>
      <c r="AO24" s="114"/>
      <c r="AP24" s="114"/>
      <c r="AQ24" s="226"/>
      <c r="AR24" s="226"/>
      <c r="AS24" s="226"/>
      <c r="AT24" s="120"/>
      <c r="AU24" s="126"/>
      <c r="AV24" s="120"/>
      <c r="AW24" s="226"/>
      <c r="AX24" s="226"/>
      <c r="AY24" s="122"/>
      <c r="AZ24" s="123"/>
      <c r="BA24" s="114"/>
    </row>
    <row r="25" spans="1:55" s="109" customFormat="1" ht="15" customHeight="1">
      <c r="A25" s="112"/>
      <c r="B25" s="112"/>
      <c r="C25" s="113"/>
      <c r="D25" s="113"/>
      <c r="E25" s="112"/>
      <c r="F25" s="112"/>
      <c r="G25" s="112"/>
      <c r="H25" s="112"/>
      <c r="I25" s="112"/>
      <c r="J25" s="112"/>
      <c r="K25" s="112"/>
      <c r="L25" s="112"/>
      <c r="M25" s="112"/>
      <c r="AB25" s="221"/>
      <c r="AC25" s="222"/>
      <c r="AD25" s="223"/>
      <c r="AE25" s="222"/>
      <c r="AN25" s="230"/>
      <c r="AO25" s="231"/>
      <c r="AP25" s="114"/>
      <c r="AQ25" s="114"/>
      <c r="AR25" s="226"/>
      <c r="AS25" s="226"/>
      <c r="AT25" s="226"/>
      <c r="AU25" s="120"/>
      <c r="AV25" s="126"/>
      <c r="AW25" s="120"/>
      <c r="AX25" s="226"/>
      <c r="AY25" s="226"/>
      <c r="AZ25" s="122"/>
      <c r="BA25" s="123"/>
      <c r="BB25" s="114"/>
    </row>
    <row r="26" spans="1:55" s="109" customFormat="1" ht="15" customHeight="1">
      <c r="A26" s="368"/>
      <c r="B26" s="374" t="s">
        <v>1392</v>
      </c>
      <c r="C26" s="366"/>
      <c r="D26" s="372" t="s">
        <v>2054</v>
      </c>
      <c r="E26" s="372"/>
      <c r="F26" s="372"/>
      <c r="G26" s="372"/>
      <c r="H26" s="372"/>
      <c r="I26" s="372"/>
      <c r="J26" s="372"/>
      <c r="K26" s="372"/>
      <c r="L26" s="372"/>
      <c r="M26" s="372"/>
      <c r="AB26" s="221"/>
      <c r="AC26" s="222"/>
      <c r="AD26" s="223"/>
      <c r="AE26" s="222"/>
      <c r="AN26" s="230"/>
      <c r="AO26" s="231"/>
      <c r="AP26" s="114"/>
      <c r="AQ26" s="114"/>
      <c r="AR26" s="226"/>
      <c r="AS26" s="226"/>
      <c r="AT26" s="226"/>
      <c r="AU26" s="120"/>
      <c r="AV26" s="126"/>
      <c r="AW26" s="120"/>
      <c r="AX26" s="226"/>
      <c r="AY26" s="226"/>
      <c r="AZ26" s="122"/>
      <c r="BA26" s="123"/>
      <c r="BB26" s="114"/>
    </row>
    <row r="27" spans="1:55" s="109" customFormat="1" ht="39" customHeight="1">
      <c r="A27" s="368"/>
      <c r="B27" s="390"/>
      <c r="C27" s="391"/>
      <c r="D27" s="372" t="s">
        <v>1302</v>
      </c>
      <c r="E27" s="372"/>
      <c r="F27" s="372"/>
      <c r="G27" s="348" t="s">
        <v>2421</v>
      </c>
      <c r="H27" s="348" t="s">
        <v>2422</v>
      </c>
      <c r="I27" s="348" t="s">
        <v>2057</v>
      </c>
      <c r="J27" s="348" t="s">
        <v>990</v>
      </c>
      <c r="K27" s="348" t="s">
        <v>2423</v>
      </c>
      <c r="L27" s="365" t="s">
        <v>2333</v>
      </c>
      <c r="M27" s="366"/>
      <c r="AA27" s="221"/>
      <c r="AB27" s="222"/>
      <c r="AC27" s="223"/>
      <c r="AD27" s="222"/>
      <c r="AM27" s="230"/>
      <c r="AN27" s="231"/>
      <c r="AO27" s="114"/>
      <c r="AP27" s="114"/>
      <c r="AQ27" s="226"/>
      <c r="AR27" s="226"/>
      <c r="AS27" s="226"/>
      <c r="AT27" s="120"/>
      <c r="AU27" s="126"/>
      <c r="AV27" s="120"/>
      <c r="AW27" s="226"/>
      <c r="AX27" s="226"/>
      <c r="AY27" s="122"/>
      <c r="AZ27" s="123"/>
      <c r="BA27" s="114"/>
    </row>
    <row r="28" spans="1:55" s="109" customFormat="1" ht="42" customHeight="1">
      <c r="A28" s="358">
        <v>3</v>
      </c>
      <c r="B28" s="443"/>
      <c r="C28" s="444"/>
      <c r="D28" s="369"/>
      <c r="E28" s="369"/>
      <c r="F28" s="369"/>
      <c r="G28" s="344"/>
      <c r="H28" s="115"/>
      <c r="I28" s="115"/>
      <c r="J28" s="115"/>
      <c r="K28" s="115"/>
      <c r="L28" s="421"/>
      <c r="M28" s="422"/>
      <c r="AA28" s="221"/>
      <c r="AB28" s="222"/>
      <c r="AC28" s="223"/>
      <c r="AD28" s="222"/>
      <c r="AM28" s="229"/>
      <c r="AN28" s="225"/>
      <c r="AO28" s="114"/>
      <c r="AP28" s="114"/>
      <c r="AQ28" s="226"/>
      <c r="AR28" s="226"/>
      <c r="AS28" s="226"/>
      <c r="AT28" s="120"/>
      <c r="AU28" s="126"/>
      <c r="AV28" s="120"/>
      <c r="AW28" s="226"/>
      <c r="AX28" s="226"/>
      <c r="AY28" s="122"/>
      <c r="AZ28" s="123"/>
      <c r="BA28" s="114"/>
    </row>
    <row r="29" spans="1:55" s="109" customFormat="1" ht="42" customHeight="1">
      <c r="A29" s="358"/>
      <c r="B29" s="445"/>
      <c r="C29" s="446"/>
      <c r="D29" s="369"/>
      <c r="E29" s="369"/>
      <c r="F29" s="369"/>
      <c r="G29" s="344"/>
      <c r="H29" s="115"/>
      <c r="I29" s="115"/>
      <c r="J29" s="115"/>
      <c r="K29" s="115"/>
      <c r="L29" s="421"/>
      <c r="M29" s="422"/>
      <c r="AA29" s="221"/>
      <c r="AB29" s="222"/>
      <c r="AC29" s="223"/>
      <c r="AD29" s="222"/>
      <c r="AM29" s="229"/>
      <c r="AN29" s="225"/>
      <c r="AO29" s="114"/>
      <c r="AP29" s="114"/>
      <c r="AQ29" s="226"/>
      <c r="AR29" s="226"/>
      <c r="AS29" s="226"/>
      <c r="AT29" s="120"/>
      <c r="AU29" s="126"/>
      <c r="AV29" s="120"/>
      <c r="AW29" s="226"/>
      <c r="AX29" s="226"/>
      <c r="AY29" s="122"/>
      <c r="AZ29" s="123"/>
      <c r="BA29" s="114"/>
    </row>
    <row r="30" spans="1:55" s="109" customFormat="1" ht="42" customHeight="1">
      <c r="A30" s="358"/>
      <c r="B30" s="447"/>
      <c r="C30" s="448"/>
      <c r="D30" s="369"/>
      <c r="E30" s="369"/>
      <c r="F30" s="369"/>
      <c r="G30" s="344"/>
      <c r="H30" s="115"/>
      <c r="I30" s="115"/>
      <c r="J30" s="115"/>
      <c r="K30" s="115"/>
      <c r="L30" s="421"/>
      <c r="M30" s="422"/>
      <c r="O30" s="349" t="s">
        <v>2386</v>
      </c>
      <c r="P30" s="349"/>
      <c r="Q30" s="349"/>
      <c r="R30" s="349"/>
      <c r="S30" s="349"/>
      <c r="T30" s="349"/>
      <c r="U30" s="349"/>
      <c r="V30" s="285"/>
      <c r="AA30" s="221"/>
      <c r="AB30" s="222"/>
      <c r="AC30" s="223"/>
      <c r="AD30" s="222"/>
      <c r="AM30" s="229"/>
      <c r="AN30" s="225"/>
      <c r="AO30" s="114"/>
      <c r="AP30" s="114"/>
      <c r="AQ30" s="226"/>
      <c r="AR30" s="226"/>
      <c r="AS30" s="226"/>
      <c r="AT30" s="120"/>
      <c r="AU30" s="126"/>
      <c r="AV30" s="120"/>
      <c r="AW30" s="226"/>
      <c r="AX30" s="226"/>
      <c r="AY30" s="122"/>
      <c r="AZ30" s="123"/>
      <c r="BA30" s="114"/>
    </row>
    <row r="31" spans="1:55" s="109" customFormat="1" ht="15" customHeight="1">
      <c r="A31" s="112"/>
      <c r="B31" s="112"/>
      <c r="C31" s="113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349"/>
      <c r="P31" s="349"/>
      <c r="Q31" s="349"/>
      <c r="R31" s="349"/>
      <c r="S31" s="349"/>
      <c r="T31" s="349"/>
      <c r="U31" s="349"/>
      <c r="V31" s="285"/>
      <c r="W31" s="112"/>
      <c r="X31" s="112"/>
      <c r="AC31" s="221"/>
      <c r="AD31" s="222"/>
      <c r="AE31" s="223"/>
      <c r="AF31" s="222"/>
      <c r="AO31" s="229"/>
      <c r="AP31" s="225"/>
      <c r="AQ31" s="114"/>
      <c r="AR31" s="114"/>
      <c r="AS31" s="226"/>
      <c r="AT31" s="226"/>
      <c r="AU31" s="226"/>
      <c r="AV31" s="120"/>
      <c r="AW31" s="126"/>
      <c r="AX31" s="120"/>
      <c r="AY31" s="226"/>
      <c r="AZ31" s="226"/>
      <c r="BA31" s="122"/>
      <c r="BB31" s="123"/>
      <c r="BC31" s="114"/>
    </row>
    <row r="32" spans="1:55" s="109" customFormat="1" ht="15" hidden="1" customHeight="1">
      <c r="A32" s="368"/>
      <c r="B32" s="374" t="s">
        <v>1392</v>
      </c>
      <c r="C32" s="366"/>
      <c r="D32" s="372" t="s">
        <v>2054</v>
      </c>
      <c r="E32" s="372"/>
      <c r="F32" s="372"/>
      <c r="G32" s="372"/>
      <c r="H32" s="372"/>
      <c r="I32" s="372"/>
      <c r="J32" s="372"/>
      <c r="K32" s="372"/>
      <c r="L32" s="372"/>
      <c r="M32" s="372"/>
      <c r="O32" s="285"/>
      <c r="P32" s="285"/>
      <c r="Q32" s="285"/>
      <c r="R32" s="285"/>
      <c r="S32" s="285"/>
      <c r="T32" s="285"/>
      <c r="U32" s="285"/>
      <c r="V32" s="285"/>
      <c r="W32" s="112"/>
      <c r="AB32" s="221"/>
      <c r="AC32" s="222"/>
      <c r="AD32" s="223"/>
      <c r="AE32" s="222"/>
      <c r="AN32" s="229"/>
      <c r="AO32" s="225"/>
      <c r="AP32" s="114"/>
      <c r="AQ32" s="114"/>
      <c r="AR32" s="226"/>
      <c r="AS32" s="226"/>
      <c r="AT32" s="226"/>
      <c r="AU32" s="120"/>
      <c r="AV32" s="126"/>
      <c r="AW32" s="120"/>
      <c r="AX32" s="226"/>
      <c r="AY32" s="226"/>
      <c r="AZ32" s="122"/>
      <c r="BA32" s="123"/>
      <c r="BB32" s="114"/>
    </row>
    <row r="33" spans="1:55" s="109" customFormat="1" ht="39" hidden="1" customHeight="1">
      <c r="A33" s="368"/>
      <c r="B33" s="390"/>
      <c r="C33" s="391"/>
      <c r="D33" s="372" t="s">
        <v>1302</v>
      </c>
      <c r="E33" s="372"/>
      <c r="F33" s="372"/>
      <c r="G33" s="289" t="s">
        <v>2331</v>
      </c>
      <c r="H33" s="289" t="s">
        <v>2332</v>
      </c>
      <c r="I33" s="289" t="s">
        <v>2056</v>
      </c>
      <c r="J33" s="289" t="s">
        <v>2057</v>
      </c>
      <c r="K33" s="289" t="s">
        <v>990</v>
      </c>
      <c r="L33" s="365" t="s">
        <v>2333</v>
      </c>
      <c r="M33" s="366"/>
      <c r="O33" s="232"/>
      <c r="P33" s="232"/>
      <c r="Q33" s="232"/>
      <c r="R33" s="232"/>
      <c r="S33" s="232"/>
      <c r="T33" s="232"/>
      <c r="U33" s="232"/>
      <c r="V33" s="112"/>
      <c r="W33" s="112"/>
      <c r="AB33" s="221"/>
      <c r="AC33" s="222"/>
      <c r="AD33" s="223"/>
      <c r="AE33" s="222"/>
      <c r="AG33" s="223"/>
      <c r="AH33" s="223"/>
      <c r="AN33" s="229"/>
      <c r="AO33" s="225"/>
      <c r="AP33" s="114"/>
      <c r="AQ33" s="114"/>
      <c r="AR33" s="226"/>
      <c r="AS33" s="226"/>
      <c r="AT33" s="226"/>
      <c r="AU33" s="120"/>
      <c r="AV33" s="126"/>
      <c r="AW33" s="120"/>
      <c r="AX33" s="226"/>
      <c r="AY33" s="226"/>
      <c r="AZ33" s="122"/>
      <c r="BA33" s="123"/>
      <c r="BB33" s="114"/>
    </row>
    <row r="34" spans="1:55" s="109" customFormat="1" ht="42" hidden="1" customHeight="1">
      <c r="A34" s="358">
        <v>4</v>
      </c>
      <c r="B34" s="429"/>
      <c r="C34" s="430"/>
      <c r="D34" s="369"/>
      <c r="E34" s="369"/>
      <c r="F34" s="369"/>
      <c r="G34" s="288"/>
      <c r="H34" s="281"/>
      <c r="I34" s="281"/>
      <c r="J34" s="281"/>
      <c r="K34" s="281"/>
      <c r="L34" s="421"/>
      <c r="M34" s="422"/>
      <c r="O34" s="232"/>
      <c r="P34" s="232"/>
      <c r="Q34" s="232"/>
      <c r="R34" s="232"/>
      <c r="S34" s="232"/>
      <c r="T34" s="232"/>
      <c r="U34" s="232"/>
      <c r="V34" s="112"/>
      <c r="W34" s="112"/>
      <c r="AB34" s="221"/>
      <c r="AC34" s="222"/>
      <c r="AD34" s="223"/>
      <c r="AE34" s="222"/>
      <c r="AG34" s="223"/>
      <c r="AH34" s="223"/>
      <c r="AN34" s="227"/>
      <c r="AO34" s="228"/>
      <c r="AP34" s="114"/>
      <c r="AQ34" s="114"/>
      <c r="AR34" s="226"/>
      <c r="AS34" s="226"/>
      <c r="AT34" s="226"/>
      <c r="AU34" s="120"/>
      <c r="AV34" s="126"/>
      <c r="AW34" s="120"/>
      <c r="AX34" s="226"/>
      <c r="AY34" s="226"/>
      <c r="AZ34" s="122"/>
      <c r="BA34" s="123"/>
      <c r="BB34" s="114"/>
    </row>
    <row r="35" spans="1:55" s="109" customFormat="1" ht="42" hidden="1" customHeight="1">
      <c r="A35" s="358"/>
      <c r="B35" s="431"/>
      <c r="C35" s="432"/>
      <c r="D35" s="369"/>
      <c r="E35" s="369"/>
      <c r="F35" s="369"/>
      <c r="G35" s="288"/>
      <c r="H35" s="281"/>
      <c r="I35" s="281"/>
      <c r="J35" s="281"/>
      <c r="K35" s="281"/>
      <c r="L35" s="421"/>
      <c r="M35" s="422"/>
      <c r="O35" s="232"/>
      <c r="P35" s="232"/>
      <c r="Q35" s="232"/>
      <c r="R35" s="232"/>
      <c r="S35" s="232"/>
      <c r="T35" s="232"/>
      <c r="U35" s="232"/>
      <c r="V35" s="112"/>
      <c r="W35" s="112"/>
      <c r="AB35" s="221"/>
      <c r="AC35" s="222"/>
      <c r="AD35" s="223"/>
      <c r="AE35" s="222"/>
      <c r="AN35" s="229"/>
      <c r="AO35" s="225"/>
      <c r="AP35" s="114"/>
      <c r="AQ35" s="114"/>
      <c r="AR35" s="226"/>
      <c r="AS35" s="226"/>
      <c r="AT35" s="226"/>
      <c r="AU35" s="120"/>
      <c r="AV35" s="126"/>
      <c r="AW35" s="120"/>
      <c r="AX35" s="226"/>
      <c r="AY35" s="226"/>
      <c r="AZ35" s="122"/>
      <c r="BA35" s="123"/>
      <c r="BB35" s="114"/>
    </row>
    <row r="36" spans="1:55" s="109" customFormat="1" ht="42" hidden="1" customHeight="1">
      <c r="A36" s="358"/>
      <c r="B36" s="433"/>
      <c r="C36" s="434"/>
      <c r="D36" s="369"/>
      <c r="E36" s="369"/>
      <c r="F36" s="369"/>
      <c r="G36" s="288"/>
      <c r="H36" s="281"/>
      <c r="I36" s="281"/>
      <c r="J36" s="281"/>
      <c r="K36" s="281"/>
      <c r="L36" s="421"/>
      <c r="M36" s="422"/>
      <c r="O36" s="232"/>
      <c r="P36" s="232"/>
      <c r="Q36" s="232"/>
      <c r="R36" s="232"/>
      <c r="S36" s="232"/>
      <c r="T36" s="232"/>
      <c r="U36" s="232"/>
      <c r="V36" s="112"/>
      <c r="W36" s="112"/>
      <c r="AB36" s="221"/>
      <c r="AC36" s="222"/>
      <c r="AD36" s="223"/>
      <c r="AE36" s="222"/>
      <c r="AN36" s="229"/>
      <c r="AO36" s="225"/>
      <c r="AP36" s="114"/>
      <c r="AQ36" s="114"/>
      <c r="AR36" s="226"/>
      <c r="AS36" s="226"/>
      <c r="AT36" s="226"/>
      <c r="AU36" s="120"/>
      <c r="AV36" s="126"/>
      <c r="AW36" s="120"/>
      <c r="AX36" s="226"/>
      <c r="AY36" s="226"/>
      <c r="AZ36" s="122"/>
      <c r="BA36" s="123"/>
      <c r="BB36" s="114"/>
    </row>
    <row r="37" spans="1:55" s="109" customFormat="1" ht="15" hidden="1" customHeight="1">
      <c r="A37" s="113"/>
      <c r="B37" s="113"/>
      <c r="C37" s="5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232"/>
      <c r="P37" s="232"/>
      <c r="Q37" s="232"/>
      <c r="R37" s="232"/>
      <c r="S37" s="232"/>
      <c r="T37" s="232"/>
      <c r="U37" s="232"/>
      <c r="V37" s="112"/>
      <c r="W37" s="112"/>
      <c r="X37" s="112"/>
      <c r="AC37" s="221"/>
      <c r="AD37" s="222"/>
      <c r="AE37" s="223"/>
      <c r="AF37" s="222"/>
      <c r="AO37" s="229"/>
      <c r="AP37" s="225"/>
      <c r="AQ37" s="114"/>
      <c r="AR37" s="114"/>
      <c r="AS37" s="226"/>
      <c r="AT37" s="226"/>
      <c r="AU37" s="226"/>
      <c r="AV37" s="120"/>
      <c r="AW37" s="126"/>
      <c r="AX37" s="120"/>
      <c r="AY37" s="226"/>
      <c r="AZ37" s="226"/>
      <c r="BA37" s="122"/>
      <c r="BB37" s="123"/>
      <c r="BC37" s="114"/>
    </row>
    <row r="38" spans="1:55" s="109" customFormat="1" ht="15" hidden="1" customHeight="1">
      <c r="A38" s="368"/>
      <c r="B38" s="374" t="s">
        <v>1392</v>
      </c>
      <c r="C38" s="366"/>
      <c r="D38" s="372" t="s">
        <v>2054</v>
      </c>
      <c r="E38" s="372"/>
      <c r="F38" s="372"/>
      <c r="G38" s="372"/>
      <c r="H38" s="372"/>
      <c r="I38" s="372"/>
      <c r="J38" s="372"/>
      <c r="K38" s="372"/>
      <c r="L38" s="372"/>
      <c r="M38" s="372"/>
      <c r="O38" s="232"/>
      <c r="P38" s="232"/>
      <c r="Q38" s="232"/>
      <c r="R38" s="232"/>
      <c r="S38" s="232"/>
      <c r="T38" s="232"/>
      <c r="U38" s="232"/>
      <c r="V38" s="112"/>
      <c r="W38" s="112"/>
      <c r="AB38" s="221"/>
      <c r="AC38" s="222"/>
      <c r="AD38" s="223"/>
      <c r="AE38" s="222"/>
      <c r="AN38" s="229"/>
      <c r="AO38" s="225"/>
      <c r="AP38" s="114"/>
      <c r="AQ38" s="114"/>
      <c r="AR38" s="226"/>
      <c r="AS38" s="226"/>
      <c r="AT38" s="226"/>
      <c r="AU38" s="120"/>
      <c r="AV38" s="126"/>
      <c r="AW38" s="120"/>
      <c r="AX38" s="226"/>
      <c r="AY38" s="226"/>
      <c r="AZ38" s="122"/>
      <c r="BA38" s="123"/>
      <c r="BB38" s="114"/>
    </row>
    <row r="39" spans="1:55" s="109" customFormat="1" ht="39" hidden="1" customHeight="1">
      <c r="A39" s="368"/>
      <c r="B39" s="390"/>
      <c r="C39" s="391"/>
      <c r="D39" s="372" t="s">
        <v>1302</v>
      </c>
      <c r="E39" s="372"/>
      <c r="F39" s="372"/>
      <c r="G39" s="289" t="s">
        <v>2331</v>
      </c>
      <c r="H39" s="289" t="s">
        <v>2332</v>
      </c>
      <c r="I39" s="289" t="s">
        <v>2056</v>
      </c>
      <c r="J39" s="289" t="s">
        <v>2057</v>
      </c>
      <c r="K39" s="289" t="s">
        <v>990</v>
      </c>
      <c r="L39" s="365" t="s">
        <v>2333</v>
      </c>
      <c r="M39" s="366"/>
      <c r="O39" s="232"/>
      <c r="P39" s="232"/>
      <c r="Q39" s="232"/>
      <c r="R39" s="232"/>
      <c r="S39" s="232"/>
      <c r="T39" s="232"/>
      <c r="U39" s="232"/>
      <c r="V39" s="112"/>
      <c r="W39" s="112"/>
      <c r="AB39" s="221"/>
      <c r="AC39" s="222"/>
      <c r="AD39" s="231"/>
      <c r="AE39" s="222"/>
      <c r="AN39" s="229"/>
      <c r="AO39" s="225"/>
      <c r="AP39" s="114"/>
      <c r="AQ39" s="114"/>
      <c r="AR39" s="226"/>
      <c r="AS39" s="226"/>
      <c r="AT39" s="226"/>
      <c r="AU39" s="120"/>
      <c r="AV39" s="126"/>
      <c r="AW39" s="120"/>
      <c r="AX39" s="226"/>
      <c r="AY39" s="226"/>
      <c r="AZ39" s="122"/>
      <c r="BA39" s="123"/>
      <c r="BB39" s="114"/>
    </row>
    <row r="40" spans="1:55" s="109" customFormat="1" ht="42" hidden="1" customHeight="1">
      <c r="A40" s="358">
        <v>5</v>
      </c>
      <c r="B40" s="429"/>
      <c r="C40" s="430"/>
      <c r="D40" s="369"/>
      <c r="E40" s="369"/>
      <c r="F40" s="369"/>
      <c r="G40" s="288"/>
      <c r="H40" s="281"/>
      <c r="I40" s="281"/>
      <c r="J40" s="281"/>
      <c r="K40" s="281"/>
      <c r="L40" s="421"/>
      <c r="M40" s="422"/>
      <c r="O40" s="232"/>
      <c r="P40" s="232"/>
      <c r="Q40" s="232"/>
      <c r="R40" s="232"/>
      <c r="S40" s="232"/>
      <c r="T40" s="232"/>
      <c r="U40" s="232"/>
      <c r="V40" s="112"/>
      <c r="W40" s="112"/>
      <c r="AB40" s="221"/>
      <c r="AC40" s="222"/>
      <c r="AD40" s="231"/>
      <c r="AE40" s="222"/>
      <c r="AN40" s="229"/>
      <c r="AO40" s="225"/>
      <c r="AP40" s="114"/>
      <c r="AQ40" s="114"/>
      <c r="AR40" s="226"/>
      <c r="AS40" s="226"/>
      <c r="AT40" s="226"/>
      <c r="AU40" s="120"/>
      <c r="AV40" s="126"/>
      <c r="AW40" s="120"/>
      <c r="AX40" s="226"/>
      <c r="AY40" s="226"/>
      <c r="AZ40" s="122"/>
      <c r="BA40" s="123"/>
      <c r="BB40" s="114"/>
    </row>
    <row r="41" spans="1:55" s="109" customFormat="1" ht="42" hidden="1" customHeight="1">
      <c r="A41" s="358"/>
      <c r="B41" s="431"/>
      <c r="C41" s="432"/>
      <c r="D41" s="369"/>
      <c r="E41" s="369"/>
      <c r="F41" s="369"/>
      <c r="G41" s="288"/>
      <c r="H41" s="281"/>
      <c r="I41" s="281"/>
      <c r="J41" s="281"/>
      <c r="K41" s="281"/>
      <c r="L41" s="421"/>
      <c r="M41" s="422"/>
      <c r="O41" s="232"/>
      <c r="P41" s="232"/>
      <c r="Q41" s="232"/>
      <c r="R41" s="232"/>
      <c r="S41" s="232"/>
      <c r="T41" s="232"/>
      <c r="U41" s="232"/>
      <c r="V41" s="112"/>
      <c r="W41" s="112"/>
      <c r="AB41" s="221"/>
      <c r="AC41" s="222"/>
      <c r="AD41" s="223"/>
      <c r="AE41" s="222"/>
      <c r="AN41" s="227"/>
      <c r="AO41" s="228"/>
      <c r="AP41" s="114"/>
      <c r="AQ41" s="114"/>
      <c r="AR41" s="226"/>
      <c r="AS41" s="226"/>
      <c r="AT41" s="226"/>
      <c r="AU41" s="120"/>
      <c r="AV41" s="126"/>
      <c r="AW41" s="120"/>
      <c r="AX41" s="226"/>
      <c r="AY41" s="226"/>
      <c r="AZ41" s="122"/>
      <c r="BA41" s="123"/>
      <c r="BB41" s="114"/>
    </row>
    <row r="42" spans="1:55" s="109" customFormat="1" ht="42" hidden="1" customHeight="1">
      <c r="A42" s="358"/>
      <c r="B42" s="433"/>
      <c r="C42" s="434"/>
      <c r="D42" s="369"/>
      <c r="E42" s="369"/>
      <c r="F42" s="369"/>
      <c r="G42" s="288"/>
      <c r="H42" s="281"/>
      <c r="I42" s="281"/>
      <c r="J42" s="281"/>
      <c r="K42" s="281"/>
      <c r="L42" s="421"/>
      <c r="M42" s="422"/>
      <c r="O42" s="232"/>
      <c r="P42" s="232"/>
      <c r="Q42" s="232"/>
      <c r="R42" s="232"/>
      <c r="S42" s="232"/>
      <c r="T42" s="232"/>
      <c r="U42" s="232"/>
      <c r="V42" s="112"/>
      <c r="W42" s="112"/>
      <c r="AB42" s="221"/>
      <c r="AC42" s="221"/>
      <c r="AD42" s="233"/>
      <c r="AE42" s="221"/>
      <c r="AN42" s="229"/>
      <c r="AO42" s="225"/>
      <c r="AP42" s="114"/>
      <c r="AQ42" s="114"/>
      <c r="AR42" s="226"/>
      <c r="AS42" s="226"/>
      <c r="AT42" s="226"/>
      <c r="AU42" s="120"/>
      <c r="AV42" s="126"/>
      <c r="AW42" s="120"/>
      <c r="AX42" s="226"/>
      <c r="AY42" s="226"/>
      <c r="AZ42" s="122"/>
      <c r="BA42" s="127"/>
      <c r="BB42" s="114"/>
    </row>
    <row r="43" spans="1:55" s="109" customFormat="1" ht="21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232"/>
      <c r="P43" s="232"/>
      <c r="Q43" s="232"/>
      <c r="R43" s="232"/>
      <c r="S43" s="232"/>
      <c r="T43" s="232"/>
      <c r="U43" s="232"/>
      <c r="V43" s="112"/>
      <c r="W43" s="112"/>
      <c r="X43" s="112"/>
      <c r="AC43" s="221"/>
      <c r="AD43" s="221"/>
      <c r="AE43" s="233"/>
      <c r="AF43" s="221"/>
      <c r="AO43" s="229"/>
      <c r="AP43" s="225"/>
      <c r="AQ43" s="114"/>
      <c r="AR43" s="114"/>
      <c r="AS43" s="226"/>
      <c r="AT43" s="226"/>
      <c r="AU43" s="226"/>
      <c r="AV43" s="120"/>
      <c r="AW43" s="126"/>
      <c r="AX43" s="120"/>
      <c r="AY43" s="226"/>
      <c r="AZ43" s="226"/>
      <c r="BA43" s="122"/>
      <c r="BB43" s="127"/>
      <c r="BC43" s="114"/>
    </row>
    <row r="44" spans="1:55" s="109" customFormat="1" ht="27.75" customHeight="1">
      <c r="A44" s="439" t="s">
        <v>1400</v>
      </c>
      <c r="B44" s="439" t="s">
        <v>1208</v>
      </c>
      <c r="C44" s="437" t="s">
        <v>1207</v>
      </c>
      <c r="D44" s="370" t="s">
        <v>2424</v>
      </c>
      <c r="E44" s="371"/>
      <c r="F44" s="370" t="s">
        <v>2336</v>
      </c>
      <c r="G44" s="371"/>
      <c r="H44" s="370" t="s">
        <v>2335</v>
      </c>
      <c r="I44" s="371"/>
      <c r="J44" s="370" t="s">
        <v>2425</v>
      </c>
      <c r="K44" s="371"/>
      <c r="L44" s="370" t="s">
        <v>2426</v>
      </c>
      <c r="M44" s="371"/>
      <c r="R44" s="114"/>
      <c r="S44" s="114"/>
      <c r="AB44" s="221"/>
      <c r="AC44" s="234"/>
      <c r="AD44" s="125"/>
      <c r="AE44" s="234"/>
      <c r="AN44" s="229"/>
      <c r="AO44" s="225"/>
      <c r="AP44" s="114"/>
      <c r="AQ44" s="114"/>
      <c r="AR44" s="226"/>
      <c r="AS44" s="226"/>
      <c r="AT44" s="226"/>
      <c r="AU44" s="120"/>
      <c r="AV44" s="126"/>
      <c r="AW44" s="120"/>
      <c r="AX44" s="226"/>
      <c r="AY44" s="226"/>
      <c r="AZ44" s="122"/>
      <c r="BA44" s="127"/>
      <c r="BB44" s="114"/>
    </row>
    <row r="45" spans="1:55" s="109" customFormat="1" ht="45" customHeight="1">
      <c r="A45" s="440"/>
      <c r="B45" s="440"/>
      <c r="C45" s="438"/>
      <c r="D45" s="348" t="s">
        <v>2050</v>
      </c>
      <c r="E45" s="348" t="s">
        <v>2051</v>
      </c>
      <c r="F45" s="348" t="s">
        <v>2050</v>
      </c>
      <c r="G45" s="348" t="s">
        <v>2051</v>
      </c>
      <c r="H45" s="348" t="s">
        <v>2050</v>
      </c>
      <c r="I45" s="348" t="s">
        <v>2051</v>
      </c>
      <c r="J45" s="348" t="s">
        <v>2050</v>
      </c>
      <c r="K45" s="348" t="s">
        <v>2051</v>
      </c>
      <c r="L45" s="348" t="s">
        <v>2050</v>
      </c>
      <c r="M45" s="348" t="s">
        <v>2051</v>
      </c>
      <c r="R45" s="114"/>
      <c r="S45" s="114"/>
      <c r="AB45" s="221"/>
      <c r="AC45" s="234"/>
      <c r="AD45" s="125"/>
      <c r="AE45" s="234"/>
      <c r="AN45" s="229"/>
      <c r="AO45" s="225"/>
      <c r="AP45" s="114"/>
      <c r="AQ45" s="114"/>
      <c r="AR45" s="226"/>
      <c r="AS45" s="226"/>
      <c r="AT45" s="226"/>
      <c r="AU45" s="120"/>
      <c r="AV45" s="126"/>
      <c r="AW45" s="120"/>
      <c r="AX45" s="226"/>
      <c r="AY45" s="226"/>
      <c r="AZ45" s="122"/>
      <c r="BA45" s="127"/>
      <c r="BB45" s="114"/>
    </row>
    <row r="46" spans="1:55" s="109" customFormat="1" ht="27.75" customHeight="1">
      <c r="A46" s="138" t="s">
        <v>1401</v>
      </c>
      <c r="B46" s="195">
        <v>411000</v>
      </c>
      <c r="C46" s="339" t="str">
        <f>IF(B46="","",VLOOKUP(B46,Упутство!$BE$2:$BF$1740,2,FALSE))</f>
        <v>Плате, додаци и накнаде запослених (зараде)</v>
      </c>
      <c r="D46" s="139">
        <f t="shared" ref="D46:K46" si="0">SUM(D47:D50)</f>
        <v>0</v>
      </c>
      <c r="E46" s="139">
        <f t="shared" si="0"/>
        <v>0</v>
      </c>
      <c r="F46" s="139">
        <f t="shared" si="0"/>
        <v>0</v>
      </c>
      <c r="G46" s="139">
        <f t="shared" si="0"/>
        <v>0</v>
      </c>
      <c r="H46" s="139">
        <f t="shared" si="0"/>
        <v>0</v>
      </c>
      <c r="I46" s="139">
        <f t="shared" si="0"/>
        <v>0</v>
      </c>
      <c r="J46" s="139">
        <f t="shared" si="0"/>
        <v>0</v>
      </c>
      <c r="K46" s="139">
        <f t="shared" si="0"/>
        <v>0</v>
      </c>
      <c r="L46" s="139">
        <f>SUM(F46,H46,J46)</f>
        <v>0</v>
      </c>
      <c r="M46" s="141">
        <f>SUM(G46,I46,K46)</f>
        <v>0</v>
      </c>
      <c r="R46" s="125"/>
      <c r="S46" s="114"/>
      <c r="AB46" s="221"/>
      <c r="AC46" s="234"/>
      <c r="AD46" s="125"/>
      <c r="AE46" s="234"/>
      <c r="AN46" s="229"/>
      <c r="AO46" s="225"/>
      <c r="AP46" s="114"/>
      <c r="AQ46" s="114"/>
      <c r="AR46" s="272"/>
      <c r="AS46" s="272"/>
      <c r="AT46" s="272"/>
      <c r="AU46" s="273"/>
      <c r="AV46" s="274"/>
      <c r="AW46" s="273"/>
      <c r="AX46" s="272"/>
      <c r="AY46" s="272"/>
      <c r="AZ46" s="275"/>
      <c r="BA46" s="276"/>
      <c r="BB46" s="114"/>
    </row>
    <row r="47" spans="1:55" s="109" customFormat="1" ht="27.75" customHeight="1">
      <c r="A47" s="116" t="s">
        <v>1402</v>
      </c>
      <c r="B47" s="194"/>
      <c r="C47" s="340" t="str">
        <f>IF(B47="","",VLOOKUP(B47,Упутство!$BE$2:$BF$1740,2,FALSE))</f>
        <v/>
      </c>
      <c r="D47" s="133"/>
      <c r="E47" s="133"/>
      <c r="F47" s="133"/>
      <c r="G47" s="133"/>
      <c r="H47" s="133"/>
      <c r="I47" s="133"/>
      <c r="J47" s="133"/>
      <c r="K47" s="133"/>
      <c r="L47" s="133">
        <f t="shared" ref="L47:L105" si="1">SUM(F47,H47,J47)</f>
        <v>0</v>
      </c>
      <c r="M47" s="142">
        <f t="shared" ref="M47:M105" si="2">SUM(G47,I47,K47)</f>
        <v>0</v>
      </c>
      <c r="R47" s="125"/>
      <c r="S47" s="114"/>
      <c r="AB47" s="221"/>
      <c r="AC47" s="222"/>
      <c r="AD47" s="223"/>
      <c r="AE47" s="222"/>
      <c r="AN47" s="229"/>
      <c r="AO47" s="225"/>
      <c r="AP47" s="114"/>
      <c r="AQ47" s="114"/>
      <c r="AR47" s="272"/>
      <c r="AS47" s="272"/>
      <c r="AT47" s="272"/>
      <c r="AU47" s="273"/>
      <c r="AV47" s="274"/>
      <c r="AW47" s="273"/>
      <c r="AX47" s="272"/>
      <c r="AY47" s="272"/>
      <c r="AZ47" s="275"/>
      <c r="BA47" s="277"/>
      <c r="BB47" s="114"/>
    </row>
    <row r="48" spans="1:55" s="109" customFormat="1" ht="27.75" customHeight="1">
      <c r="A48" s="116" t="s">
        <v>1403</v>
      </c>
      <c r="B48" s="194"/>
      <c r="C48" s="340" t="str">
        <f>IF(B48="","",VLOOKUP(B48,Упутство!$BE$2:$BF$1740,2,FALSE))</f>
        <v/>
      </c>
      <c r="D48" s="133"/>
      <c r="E48" s="133"/>
      <c r="F48" s="133"/>
      <c r="G48" s="133"/>
      <c r="H48" s="133"/>
      <c r="I48" s="133"/>
      <c r="J48" s="133"/>
      <c r="K48" s="133"/>
      <c r="L48" s="133">
        <f t="shared" si="1"/>
        <v>0</v>
      </c>
      <c r="M48" s="142">
        <f t="shared" si="2"/>
        <v>0</v>
      </c>
      <c r="R48" s="114"/>
      <c r="S48" s="114"/>
      <c r="AB48" s="221"/>
      <c r="AC48" s="222"/>
      <c r="AD48" s="223"/>
      <c r="AE48" s="222"/>
      <c r="AN48" s="227"/>
      <c r="AO48" s="228"/>
      <c r="AP48" s="114"/>
      <c r="AQ48" s="114"/>
      <c r="AR48" s="272"/>
      <c r="AS48" s="272"/>
      <c r="AT48" s="272"/>
      <c r="AU48" s="273"/>
      <c r="AV48" s="274"/>
      <c r="AW48" s="273"/>
      <c r="AX48" s="272"/>
      <c r="AY48" s="272"/>
      <c r="AZ48" s="275"/>
      <c r="BA48" s="277"/>
      <c r="BB48" s="114"/>
    </row>
    <row r="49" spans="1:54" s="109" customFormat="1" ht="27.75" customHeight="1">
      <c r="A49" s="116" t="s">
        <v>1404</v>
      </c>
      <c r="B49" s="194"/>
      <c r="C49" s="340" t="str">
        <f>IF(B49="","",VLOOKUP(B49,Упутство!$BE$2:$BF$1740,2,FALSE))</f>
        <v/>
      </c>
      <c r="D49" s="133"/>
      <c r="E49" s="133"/>
      <c r="F49" s="133"/>
      <c r="G49" s="133"/>
      <c r="H49" s="133"/>
      <c r="I49" s="133"/>
      <c r="J49" s="133"/>
      <c r="K49" s="133"/>
      <c r="L49" s="133">
        <f t="shared" si="1"/>
        <v>0</v>
      </c>
      <c r="M49" s="142">
        <f t="shared" si="2"/>
        <v>0</v>
      </c>
      <c r="R49" s="114"/>
      <c r="S49" s="114"/>
      <c r="AB49" s="221"/>
      <c r="AC49" s="222"/>
      <c r="AD49" s="223"/>
      <c r="AE49" s="222"/>
      <c r="AN49" s="227"/>
      <c r="AO49" s="228"/>
      <c r="AP49" s="114"/>
      <c r="AQ49" s="114"/>
      <c r="AR49" s="272"/>
      <c r="AS49" s="272"/>
      <c r="AT49" s="272"/>
      <c r="AU49" s="273"/>
      <c r="AV49" s="274"/>
      <c r="AW49" s="273"/>
      <c r="AX49" s="272"/>
      <c r="AY49" s="272"/>
      <c r="AZ49" s="275"/>
      <c r="BA49" s="277"/>
      <c r="BB49" s="114"/>
    </row>
    <row r="50" spans="1:54" s="109" customFormat="1" ht="27.75" customHeight="1">
      <c r="A50" s="116" t="s">
        <v>1405</v>
      </c>
      <c r="B50" s="194"/>
      <c r="C50" s="340" t="str">
        <f>IF(B50="","",VLOOKUP(B50,Упутство!$BE$2:$BF$1740,2,FALSE))</f>
        <v/>
      </c>
      <c r="D50" s="133"/>
      <c r="E50" s="133"/>
      <c r="F50" s="133"/>
      <c r="G50" s="133"/>
      <c r="H50" s="133"/>
      <c r="I50" s="133"/>
      <c r="J50" s="133"/>
      <c r="K50" s="133"/>
      <c r="L50" s="133">
        <f t="shared" si="1"/>
        <v>0</v>
      </c>
      <c r="M50" s="142">
        <f t="shared" si="2"/>
        <v>0</v>
      </c>
      <c r="R50" s="114"/>
      <c r="S50" s="114"/>
      <c r="AB50" s="221"/>
      <c r="AC50" s="222"/>
      <c r="AD50" s="223"/>
      <c r="AE50" s="222"/>
      <c r="AN50" s="227"/>
      <c r="AO50" s="228"/>
      <c r="AP50" s="114"/>
      <c r="AQ50" s="114"/>
      <c r="AR50" s="272"/>
      <c r="AS50" s="272"/>
      <c r="AT50" s="272"/>
      <c r="AU50" s="273"/>
      <c r="AV50" s="274"/>
      <c r="AW50" s="273"/>
      <c r="AX50" s="272"/>
      <c r="AY50" s="272"/>
      <c r="AZ50" s="275"/>
      <c r="BA50" s="277"/>
      <c r="BB50" s="114"/>
    </row>
    <row r="51" spans="1:54" s="109" customFormat="1" ht="27.75" customHeight="1">
      <c r="A51" s="138" t="s">
        <v>1406</v>
      </c>
      <c r="B51" s="195">
        <v>412000</v>
      </c>
      <c r="C51" s="339" t="str">
        <f>IF(B51="","",VLOOKUP(B51,Упутство!$BE$2:$BF$1740,2,FALSE))</f>
        <v>Социјални доприноси на терет послодавца</v>
      </c>
      <c r="D51" s="139">
        <f t="shared" ref="D51:K51" si="3">SUM(D52:D54)</f>
        <v>0</v>
      </c>
      <c r="E51" s="139">
        <f t="shared" si="3"/>
        <v>0</v>
      </c>
      <c r="F51" s="139">
        <f t="shared" si="3"/>
        <v>0</v>
      </c>
      <c r="G51" s="139">
        <f t="shared" si="3"/>
        <v>0</v>
      </c>
      <c r="H51" s="139">
        <f t="shared" si="3"/>
        <v>0</v>
      </c>
      <c r="I51" s="139">
        <f t="shared" si="3"/>
        <v>0</v>
      </c>
      <c r="J51" s="139">
        <f t="shared" si="3"/>
        <v>0</v>
      </c>
      <c r="K51" s="139">
        <f t="shared" si="3"/>
        <v>0</v>
      </c>
      <c r="L51" s="139">
        <f t="shared" si="1"/>
        <v>0</v>
      </c>
      <c r="M51" s="141">
        <f t="shared" si="2"/>
        <v>0</v>
      </c>
      <c r="R51" s="114"/>
      <c r="S51" s="114"/>
      <c r="AB51" s="221"/>
      <c r="AC51" s="222"/>
      <c r="AD51" s="223"/>
      <c r="AE51" s="222"/>
      <c r="AF51" s="235"/>
      <c r="AG51" s="235"/>
      <c r="AH51" s="235"/>
      <c r="AN51" s="229"/>
      <c r="AO51" s="225"/>
      <c r="AP51" s="114"/>
      <c r="AQ51" s="114"/>
      <c r="AR51" s="272"/>
      <c r="AS51" s="272"/>
      <c r="AT51" s="272"/>
      <c r="AU51" s="273"/>
      <c r="AV51" s="278"/>
      <c r="AW51" s="273"/>
      <c r="AX51" s="272"/>
      <c r="AY51" s="272"/>
      <c r="AZ51" s="275"/>
      <c r="BA51" s="277"/>
      <c r="BB51" s="114"/>
    </row>
    <row r="52" spans="1:54" s="109" customFormat="1" ht="27.75" customHeight="1">
      <c r="A52" s="116" t="s">
        <v>1407</v>
      </c>
      <c r="B52" s="194"/>
      <c r="C52" s="340" t="str">
        <f>IF(B52="","",VLOOKUP(B52,Упутство!$BE$2:$BF$1740,2,FALSE))</f>
        <v/>
      </c>
      <c r="D52" s="133"/>
      <c r="E52" s="133"/>
      <c r="F52" s="133"/>
      <c r="G52" s="133"/>
      <c r="H52" s="133"/>
      <c r="I52" s="133"/>
      <c r="J52" s="133"/>
      <c r="K52" s="133"/>
      <c r="L52" s="133">
        <f t="shared" si="1"/>
        <v>0</v>
      </c>
      <c r="M52" s="142">
        <f t="shared" si="2"/>
        <v>0</v>
      </c>
      <c r="O52" s="232"/>
      <c r="P52" s="232"/>
      <c r="Q52" s="232"/>
      <c r="R52" s="232"/>
      <c r="S52" s="232"/>
      <c r="T52" s="232"/>
      <c r="U52" s="232"/>
      <c r="V52" s="232"/>
      <c r="W52" s="112"/>
      <c r="AB52" s="221"/>
      <c r="AC52" s="222"/>
      <c r="AD52" s="223"/>
      <c r="AE52" s="222"/>
      <c r="AF52" s="235"/>
      <c r="AG52" s="235"/>
      <c r="AH52" s="235"/>
      <c r="AN52" s="230"/>
      <c r="AO52" s="231"/>
      <c r="AP52" s="114"/>
      <c r="AQ52" s="114"/>
      <c r="AR52" s="272"/>
      <c r="AS52" s="272"/>
      <c r="AT52" s="272"/>
      <c r="AU52" s="273"/>
      <c r="AV52" s="278"/>
      <c r="AW52" s="273"/>
      <c r="AX52" s="272"/>
      <c r="AY52" s="272"/>
      <c r="AZ52" s="275"/>
      <c r="BA52" s="277"/>
      <c r="BB52" s="114"/>
    </row>
    <row r="53" spans="1:54" s="109" customFormat="1" ht="27.75" customHeight="1">
      <c r="A53" s="116" t="s">
        <v>1408</v>
      </c>
      <c r="B53" s="194"/>
      <c r="C53" s="340" t="str">
        <f>IF(B53="","",VLOOKUP(B53,Упутство!$BE$2:$BF$1740,2,FALSE))</f>
        <v/>
      </c>
      <c r="D53" s="133"/>
      <c r="E53" s="133"/>
      <c r="F53" s="133"/>
      <c r="G53" s="133"/>
      <c r="H53" s="133"/>
      <c r="I53" s="133"/>
      <c r="J53" s="133"/>
      <c r="K53" s="133"/>
      <c r="L53" s="133">
        <f t="shared" si="1"/>
        <v>0</v>
      </c>
      <c r="M53" s="142">
        <f t="shared" si="2"/>
        <v>0</v>
      </c>
      <c r="O53" s="232"/>
      <c r="P53" s="232"/>
      <c r="Q53" s="232"/>
      <c r="R53" s="232"/>
      <c r="S53" s="232"/>
      <c r="T53" s="232"/>
      <c r="U53" s="232"/>
      <c r="V53" s="232"/>
      <c r="W53" s="112"/>
      <c r="AB53" s="221"/>
      <c r="AC53" s="222"/>
      <c r="AD53" s="223"/>
      <c r="AE53" s="222"/>
      <c r="AF53" s="235"/>
      <c r="AG53" s="235"/>
      <c r="AH53" s="235"/>
      <c r="AN53" s="230"/>
      <c r="AO53" s="231"/>
      <c r="AP53" s="114"/>
      <c r="AQ53" s="114"/>
      <c r="AR53" s="272"/>
      <c r="AS53" s="272"/>
      <c r="AT53" s="272"/>
      <c r="AU53" s="273"/>
      <c r="AV53" s="278"/>
      <c r="AW53" s="273"/>
      <c r="AX53" s="272"/>
      <c r="AY53" s="272"/>
      <c r="AZ53" s="275"/>
      <c r="BA53" s="277"/>
      <c r="BB53" s="114"/>
    </row>
    <row r="54" spans="1:54" s="109" customFormat="1" ht="27.75" customHeight="1">
      <c r="A54" s="116" t="s">
        <v>1409</v>
      </c>
      <c r="B54" s="194"/>
      <c r="C54" s="340" t="str">
        <f>IF(B54="","",VLOOKUP(B54,Упутство!$BE$2:$BF$1740,2,FALSE))</f>
        <v/>
      </c>
      <c r="D54" s="133"/>
      <c r="E54" s="133"/>
      <c r="F54" s="133"/>
      <c r="G54" s="133"/>
      <c r="H54" s="133"/>
      <c r="I54" s="133"/>
      <c r="J54" s="133"/>
      <c r="K54" s="133"/>
      <c r="L54" s="133">
        <f t="shared" si="1"/>
        <v>0</v>
      </c>
      <c r="M54" s="142">
        <f t="shared" si="2"/>
        <v>0</v>
      </c>
      <c r="O54" s="232"/>
      <c r="P54" s="232"/>
      <c r="Q54" s="232"/>
      <c r="R54" s="232"/>
      <c r="S54" s="232"/>
      <c r="T54" s="232"/>
      <c r="U54" s="232"/>
      <c r="V54" s="232"/>
      <c r="W54" s="112"/>
      <c r="AB54" s="221"/>
      <c r="AC54" s="222"/>
      <c r="AD54" s="223"/>
      <c r="AE54" s="222"/>
      <c r="AF54" s="235"/>
      <c r="AG54" s="235"/>
      <c r="AH54" s="235"/>
      <c r="AN54" s="230"/>
      <c r="AO54" s="231"/>
      <c r="AP54" s="114"/>
      <c r="AQ54" s="114"/>
      <c r="AR54" s="272"/>
      <c r="AS54" s="272"/>
      <c r="AT54" s="272"/>
      <c r="AU54" s="273"/>
      <c r="AV54" s="278"/>
      <c r="AW54" s="273"/>
      <c r="AX54" s="272"/>
      <c r="AY54" s="272"/>
      <c r="AZ54" s="275"/>
      <c r="BA54" s="277"/>
      <c r="BB54" s="114"/>
    </row>
    <row r="55" spans="1:54" s="109" customFormat="1" ht="27.75" customHeight="1">
      <c r="A55" s="140" t="s">
        <v>1410</v>
      </c>
      <c r="B55" s="195">
        <v>413000</v>
      </c>
      <c r="C55" s="339" t="str">
        <f>IF(B55="","",VLOOKUP(B55,Упутство!$BE$2:$BF$1740,2,FALSE))</f>
        <v>Накнаде у натури</v>
      </c>
      <c r="D55" s="139">
        <f t="shared" ref="D55:K55" si="4">SUM(D56:D58)</f>
        <v>0</v>
      </c>
      <c r="E55" s="139">
        <f t="shared" si="4"/>
        <v>0</v>
      </c>
      <c r="F55" s="139">
        <f t="shared" si="4"/>
        <v>0</v>
      </c>
      <c r="G55" s="139">
        <f t="shared" si="4"/>
        <v>0</v>
      </c>
      <c r="H55" s="139">
        <f t="shared" si="4"/>
        <v>0</v>
      </c>
      <c r="I55" s="139">
        <f t="shared" si="4"/>
        <v>0</v>
      </c>
      <c r="J55" s="139">
        <f t="shared" si="4"/>
        <v>0</v>
      </c>
      <c r="K55" s="139">
        <f t="shared" si="4"/>
        <v>0</v>
      </c>
      <c r="L55" s="139">
        <f t="shared" si="1"/>
        <v>0</v>
      </c>
      <c r="M55" s="141">
        <f t="shared" si="2"/>
        <v>0</v>
      </c>
      <c r="O55" s="232"/>
      <c r="P55" s="232"/>
      <c r="Q55" s="232"/>
      <c r="R55" s="232"/>
      <c r="S55" s="232"/>
      <c r="T55" s="232"/>
      <c r="U55" s="232"/>
      <c r="V55" s="232"/>
      <c r="W55" s="112"/>
      <c r="AB55" s="221"/>
      <c r="AC55" s="222"/>
      <c r="AD55" s="223"/>
      <c r="AE55" s="222"/>
      <c r="AN55" s="230"/>
      <c r="AO55" s="231"/>
      <c r="AP55" s="114"/>
      <c r="AQ55" s="114"/>
      <c r="AR55" s="272"/>
      <c r="AS55" s="272"/>
      <c r="AT55" s="272"/>
      <c r="AU55" s="273"/>
      <c r="AV55" s="279"/>
      <c r="AW55" s="273"/>
      <c r="AX55" s="272"/>
      <c r="AY55" s="272"/>
      <c r="AZ55" s="275"/>
      <c r="BA55" s="277"/>
      <c r="BB55" s="114"/>
    </row>
    <row r="56" spans="1:54" s="109" customFormat="1" ht="27.75" customHeight="1">
      <c r="A56" s="262" t="s">
        <v>1215</v>
      </c>
      <c r="B56" s="195"/>
      <c r="C56" s="339" t="str">
        <f>IF(B56="","",VLOOKUP(B56,Упутство!$BE$2:$BF$1740,2,FALSE))</f>
        <v/>
      </c>
      <c r="D56" s="199"/>
      <c r="E56" s="133"/>
      <c r="F56" s="133"/>
      <c r="G56" s="133"/>
      <c r="H56" s="133"/>
      <c r="I56" s="133"/>
      <c r="J56" s="133"/>
      <c r="K56" s="133"/>
      <c r="L56" s="199">
        <f t="shared" si="1"/>
        <v>0</v>
      </c>
      <c r="M56" s="311">
        <f t="shared" si="2"/>
        <v>0</v>
      </c>
      <c r="O56" s="232"/>
      <c r="P56" s="232"/>
      <c r="Q56" s="232"/>
      <c r="R56" s="232"/>
      <c r="S56" s="232"/>
      <c r="T56" s="232"/>
      <c r="U56" s="232"/>
      <c r="V56" s="232"/>
      <c r="W56" s="112"/>
      <c r="AB56" s="221"/>
      <c r="AC56" s="222"/>
      <c r="AD56" s="223"/>
      <c r="AE56" s="222"/>
      <c r="AN56" s="230"/>
      <c r="AO56" s="231"/>
      <c r="AP56" s="114"/>
      <c r="AQ56" s="114"/>
      <c r="AR56" s="272"/>
      <c r="AS56" s="272"/>
      <c r="AT56" s="272"/>
      <c r="AU56" s="273"/>
      <c r="AV56" s="279"/>
      <c r="AW56" s="273"/>
      <c r="AX56" s="272"/>
      <c r="AY56" s="272"/>
      <c r="AZ56" s="275"/>
      <c r="BA56" s="277"/>
      <c r="BB56" s="114"/>
    </row>
    <row r="57" spans="1:54" s="109" customFormat="1" ht="27.75" customHeight="1">
      <c r="A57" s="262" t="s">
        <v>1216</v>
      </c>
      <c r="B57" s="195"/>
      <c r="C57" s="339" t="str">
        <f>IF(B57="","",VLOOKUP(B57,Упутство!$BE$2:$BF$1740,2,FALSE))</f>
        <v/>
      </c>
      <c r="D57" s="199"/>
      <c r="E57" s="133"/>
      <c r="F57" s="133"/>
      <c r="G57" s="133"/>
      <c r="H57" s="133"/>
      <c r="I57" s="133"/>
      <c r="J57" s="133"/>
      <c r="K57" s="133"/>
      <c r="L57" s="199">
        <f t="shared" si="1"/>
        <v>0</v>
      </c>
      <c r="M57" s="311">
        <f t="shared" si="2"/>
        <v>0</v>
      </c>
      <c r="O57" s="232"/>
      <c r="P57" s="232"/>
      <c r="Q57" s="232"/>
      <c r="R57" s="232"/>
      <c r="S57" s="232"/>
      <c r="T57" s="232"/>
      <c r="U57" s="232"/>
      <c r="V57" s="232"/>
      <c r="W57" s="112"/>
      <c r="AB57" s="221"/>
      <c r="AC57" s="222"/>
      <c r="AD57" s="223"/>
      <c r="AE57" s="222"/>
      <c r="AN57" s="230"/>
      <c r="AO57" s="231"/>
      <c r="AP57" s="114"/>
      <c r="AQ57" s="114"/>
      <c r="AR57" s="272"/>
      <c r="AS57" s="272"/>
      <c r="AT57" s="272"/>
      <c r="AU57" s="273"/>
      <c r="AV57" s="279"/>
      <c r="AW57" s="273"/>
      <c r="AX57" s="272"/>
      <c r="AY57" s="272"/>
      <c r="AZ57" s="275"/>
      <c r="BA57" s="277"/>
      <c r="BB57" s="114"/>
    </row>
    <row r="58" spans="1:54" s="109" customFormat="1" ht="27.75" customHeight="1">
      <c r="A58" s="117" t="s">
        <v>1217</v>
      </c>
      <c r="B58" s="194"/>
      <c r="C58" s="340" t="str">
        <f>IF(B58="","",VLOOKUP(B58,Упутство!$BE$2:$BF$1740,2,FALSE))</f>
        <v/>
      </c>
      <c r="D58" s="133"/>
      <c r="E58" s="133"/>
      <c r="F58" s="133"/>
      <c r="G58" s="133"/>
      <c r="H58" s="133"/>
      <c r="I58" s="133"/>
      <c r="J58" s="133"/>
      <c r="K58" s="133"/>
      <c r="L58" s="133">
        <f t="shared" si="1"/>
        <v>0</v>
      </c>
      <c r="M58" s="142">
        <f t="shared" si="2"/>
        <v>0</v>
      </c>
      <c r="O58" s="232"/>
      <c r="P58" s="232"/>
      <c r="Q58" s="232"/>
      <c r="R58" s="232"/>
      <c r="S58" s="232"/>
      <c r="T58" s="232"/>
      <c r="U58" s="232"/>
      <c r="V58" s="232"/>
      <c r="W58" s="112"/>
      <c r="AB58" s="221"/>
      <c r="AC58" s="222"/>
      <c r="AD58" s="223"/>
      <c r="AE58" s="222"/>
      <c r="AN58" s="230"/>
      <c r="AO58" s="231"/>
      <c r="AP58" s="114"/>
      <c r="AQ58" s="114"/>
      <c r="AR58" s="272"/>
      <c r="AS58" s="272"/>
      <c r="AT58" s="272"/>
      <c r="AU58" s="273"/>
      <c r="AV58" s="279"/>
      <c r="AW58" s="273"/>
      <c r="AX58" s="272"/>
      <c r="AY58" s="272"/>
      <c r="AZ58" s="275"/>
      <c r="BA58" s="276"/>
      <c r="BB58" s="114"/>
    </row>
    <row r="59" spans="1:54" s="109" customFormat="1" ht="27.75" customHeight="1">
      <c r="A59" s="140" t="s">
        <v>1218</v>
      </c>
      <c r="B59" s="195">
        <v>414000</v>
      </c>
      <c r="C59" s="339" t="str">
        <f>IF(B59="","",VLOOKUP(B59,Упутство!$BE$2:$BF$1740,2,FALSE))</f>
        <v>Социјална давања запосленима</v>
      </c>
      <c r="D59" s="139">
        <f>SUM(D60:D62)</f>
        <v>0</v>
      </c>
      <c r="E59" s="139">
        <f t="shared" ref="E59:K59" si="5">SUM(E60:E62)</f>
        <v>0</v>
      </c>
      <c r="F59" s="139">
        <f t="shared" ref="F59" si="6">SUM(F60:F62)</f>
        <v>0</v>
      </c>
      <c r="G59" s="139">
        <f>SUM(G60:G62)</f>
        <v>0</v>
      </c>
      <c r="H59" s="139">
        <f t="shared" si="5"/>
        <v>0</v>
      </c>
      <c r="I59" s="139">
        <f t="shared" si="5"/>
        <v>0</v>
      </c>
      <c r="J59" s="139">
        <f t="shared" si="5"/>
        <v>0</v>
      </c>
      <c r="K59" s="139">
        <f t="shared" si="5"/>
        <v>0</v>
      </c>
      <c r="L59" s="139">
        <f t="shared" si="1"/>
        <v>0</v>
      </c>
      <c r="M59" s="141">
        <f t="shared" si="2"/>
        <v>0</v>
      </c>
      <c r="O59" s="232"/>
      <c r="P59" s="232"/>
      <c r="Q59" s="232"/>
      <c r="R59" s="232"/>
      <c r="S59" s="232"/>
      <c r="T59" s="232"/>
      <c r="U59" s="232"/>
      <c r="V59" s="232"/>
      <c r="W59" s="236"/>
      <c r="AB59" s="221"/>
      <c r="AC59" s="222"/>
      <c r="AD59" s="223"/>
      <c r="AE59" s="222"/>
      <c r="AN59" s="230"/>
      <c r="AO59" s="231"/>
      <c r="AP59" s="114"/>
      <c r="AQ59" s="114"/>
      <c r="AR59" s="272"/>
      <c r="AS59" s="272"/>
      <c r="AT59" s="272"/>
      <c r="AU59" s="273"/>
      <c r="AV59" s="279"/>
      <c r="AW59" s="273"/>
      <c r="AX59" s="272"/>
      <c r="AY59" s="272"/>
      <c r="AZ59" s="275"/>
      <c r="BA59" s="276"/>
      <c r="BB59" s="114"/>
    </row>
    <row r="60" spans="1:54" s="109" customFormat="1" ht="27.75" customHeight="1">
      <c r="A60" s="117" t="s">
        <v>1219</v>
      </c>
      <c r="B60" s="194"/>
      <c r="C60" s="340" t="str">
        <f>IF(B60="","",VLOOKUP(B60,Упутство!$BE$2:$BF$1740,2,FALSE))</f>
        <v/>
      </c>
      <c r="D60" s="133"/>
      <c r="E60" s="133"/>
      <c r="F60" s="133"/>
      <c r="G60" s="133"/>
      <c r="H60" s="133"/>
      <c r="I60" s="133"/>
      <c r="J60" s="133"/>
      <c r="K60" s="133"/>
      <c r="L60" s="133">
        <f t="shared" si="1"/>
        <v>0</v>
      </c>
      <c r="M60" s="142">
        <f t="shared" si="2"/>
        <v>0</v>
      </c>
      <c r="O60" s="232"/>
      <c r="P60" s="232"/>
      <c r="Q60" s="232"/>
      <c r="R60" s="232"/>
      <c r="S60" s="232"/>
      <c r="T60" s="232"/>
      <c r="U60" s="232"/>
      <c r="V60" s="232"/>
      <c r="W60" s="112"/>
      <c r="AB60" s="221"/>
      <c r="AC60" s="222"/>
      <c r="AD60" s="223"/>
      <c r="AE60" s="222"/>
      <c r="AN60" s="230"/>
      <c r="AO60" s="231"/>
      <c r="AP60" s="114"/>
      <c r="AQ60" s="114"/>
      <c r="AR60" s="272"/>
      <c r="AS60" s="272"/>
      <c r="AT60" s="272"/>
      <c r="AU60" s="273"/>
      <c r="AV60" s="279"/>
      <c r="AW60" s="273"/>
      <c r="AX60" s="272"/>
      <c r="AY60" s="272"/>
      <c r="AZ60" s="275"/>
      <c r="BA60" s="276"/>
      <c r="BB60" s="114"/>
    </row>
    <row r="61" spans="1:54" s="109" customFormat="1" ht="27.75" customHeight="1">
      <c r="A61" s="117" t="s">
        <v>1220</v>
      </c>
      <c r="B61" s="194"/>
      <c r="C61" s="340" t="str">
        <f>IF(B61="","",VLOOKUP(B61,Упутство!$BE$2:$BF$1740,2,FALSE))</f>
        <v/>
      </c>
      <c r="D61" s="133"/>
      <c r="E61" s="133"/>
      <c r="F61" s="133"/>
      <c r="G61" s="133"/>
      <c r="H61" s="133"/>
      <c r="I61" s="133"/>
      <c r="J61" s="133"/>
      <c r="K61" s="133"/>
      <c r="L61" s="133">
        <f t="shared" si="1"/>
        <v>0</v>
      </c>
      <c r="M61" s="142">
        <f t="shared" si="2"/>
        <v>0</v>
      </c>
      <c r="O61" s="232"/>
      <c r="P61" s="232"/>
      <c r="Q61" s="232"/>
      <c r="R61" s="232"/>
      <c r="S61" s="232"/>
      <c r="T61" s="232"/>
      <c r="U61" s="232"/>
      <c r="V61" s="232"/>
      <c r="W61" s="112"/>
      <c r="AB61" s="221"/>
      <c r="AC61" s="222"/>
      <c r="AD61" s="223"/>
      <c r="AE61" s="222"/>
      <c r="AN61" s="230"/>
      <c r="AO61" s="231"/>
      <c r="AP61" s="114"/>
      <c r="AQ61" s="114"/>
      <c r="AR61" s="272"/>
      <c r="AS61" s="272"/>
      <c r="AT61" s="272"/>
      <c r="AU61" s="273"/>
      <c r="AV61" s="279"/>
      <c r="AW61" s="273"/>
      <c r="AX61" s="272"/>
      <c r="AY61" s="272"/>
      <c r="AZ61" s="275"/>
      <c r="BA61" s="276"/>
      <c r="BB61" s="114"/>
    </row>
    <row r="62" spans="1:54" s="109" customFormat="1" ht="27.75" customHeight="1">
      <c r="A62" s="117" t="s">
        <v>2058</v>
      </c>
      <c r="B62" s="194"/>
      <c r="C62" s="340" t="str">
        <f>IF(B62="","",VLOOKUP(B62,Упутство!$BE$2:$BF$1740,2,FALSE))</f>
        <v/>
      </c>
      <c r="D62" s="133"/>
      <c r="E62" s="133"/>
      <c r="F62" s="133"/>
      <c r="G62" s="133"/>
      <c r="H62" s="133"/>
      <c r="I62" s="133"/>
      <c r="J62" s="133"/>
      <c r="K62" s="133"/>
      <c r="L62" s="133">
        <f t="shared" si="1"/>
        <v>0</v>
      </c>
      <c r="M62" s="142">
        <f t="shared" si="2"/>
        <v>0</v>
      </c>
      <c r="O62" s="232"/>
      <c r="P62" s="232"/>
      <c r="Q62" s="232"/>
      <c r="R62" s="232"/>
      <c r="S62" s="232"/>
      <c r="T62" s="232"/>
      <c r="U62" s="232"/>
      <c r="V62" s="232"/>
      <c r="W62" s="112"/>
      <c r="AB62" s="221"/>
      <c r="AC62" s="222"/>
      <c r="AD62" s="223"/>
      <c r="AE62" s="222"/>
      <c r="AN62" s="230"/>
      <c r="AO62" s="231"/>
      <c r="AP62" s="114"/>
      <c r="AQ62" s="114"/>
      <c r="AR62" s="272"/>
      <c r="AS62" s="272"/>
      <c r="AT62" s="272"/>
      <c r="AU62" s="273"/>
      <c r="AV62" s="279"/>
      <c r="AW62" s="273"/>
      <c r="AX62" s="272"/>
      <c r="AY62" s="272"/>
      <c r="AZ62" s="275"/>
      <c r="BA62" s="276"/>
      <c r="BB62" s="114"/>
    </row>
    <row r="63" spans="1:54" s="109" customFormat="1" ht="27.75" customHeight="1">
      <c r="A63" s="140" t="s">
        <v>2059</v>
      </c>
      <c r="B63" s="195">
        <v>415000</v>
      </c>
      <c r="C63" s="339" t="str">
        <f>IF(B63="","",VLOOKUP(B63,Упутство!$BE$2:$BF$1740,2,FALSE))</f>
        <v>Накнаде трошкова за запослене</v>
      </c>
      <c r="D63" s="139">
        <f>SUM(D64:D66)</f>
        <v>0</v>
      </c>
      <c r="E63" s="139">
        <f t="shared" ref="E63:K63" si="7">SUM(E64:E66)</f>
        <v>0</v>
      </c>
      <c r="F63" s="139">
        <f t="shared" ref="F63" si="8">SUM(F64:F66)</f>
        <v>0</v>
      </c>
      <c r="G63" s="139">
        <f>SUM(G64:G66)</f>
        <v>0</v>
      </c>
      <c r="H63" s="139">
        <f t="shared" si="7"/>
        <v>0</v>
      </c>
      <c r="I63" s="139">
        <f t="shared" si="7"/>
        <v>0</v>
      </c>
      <c r="J63" s="139">
        <f t="shared" si="7"/>
        <v>0</v>
      </c>
      <c r="K63" s="139">
        <f t="shared" si="7"/>
        <v>0</v>
      </c>
      <c r="L63" s="139">
        <f t="shared" si="1"/>
        <v>0</v>
      </c>
      <c r="M63" s="141">
        <f t="shared" si="2"/>
        <v>0</v>
      </c>
      <c r="O63" s="232"/>
      <c r="P63" s="232"/>
      <c r="Q63" s="232"/>
      <c r="R63" s="232"/>
      <c r="S63" s="232"/>
      <c r="T63" s="232"/>
      <c r="U63" s="232"/>
      <c r="V63" s="232"/>
      <c r="W63" s="112"/>
      <c r="AB63" s="221"/>
      <c r="AC63" s="222"/>
      <c r="AD63" s="223"/>
      <c r="AE63" s="222"/>
      <c r="AN63" s="230"/>
      <c r="AO63" s="231"/>
      <c r="AP63" s="114"/>
      <c r="AQ63" s="114"/>
      <c r="AR63" s="272"/>
      <c r="AS63" s="272"/>
      <c r="AT63" s="272"/>
      <c r="AU63" s="273"/>
      <c r="AV63" s="279"/>
      <c r="AW63" s="273"/>
      <c r="AX63" s="272"/>
      <c r="AY63" s="272"/>
      <c r="AZ63" s="275"/>
      <c r="BA63" s="276"/>
      <c r="BB63" s="114"/>
    </row>
    <row r="64" spans="1:54" s="109" customFormat="1" ht="27.75" customHeight="1">
      <c r="A64" s="117" t="s">
        <v>2060</v>
      </c>
      <c r="B64" s="194"/>
      <c r="C64" s="340" t="str">
        <f>IF(B64="","",VLOOKUP(B64,Упутство!$BE$2:$BF$1740,2,FALSE))</f>
        <v/>
      </c>
      <c r="D64" s="133"/>
      <c r="E64" s="133"/>
      <c r="F64" s="133"/>
      <c r="G64" s="133"/>
      <c r="H64" s="133"/>
      <c r="I64" s="133"/>
      <c r="J64" s="133"/>
      <c r="K64" s="133"/>
      <c r="L64" s="133">
        <f t="shared" si="1"/>
        <v>0</v>
      </c>
      <c r="M64" s="142">
        <f t="shared" si="2"/>
        <v>0</v>
      </c>
      <c r="O64" s="232"/>
      <c r="P64" s="232"/>
      <c r="Q64" s="232"/>
      <c r="R64" s="232"/>
      <c r="S64" s="232"/>
      <c r="T64" s="232"/>
      <c r="U64" s="232"/>
      <c r="V64" s="232"/>
      <c r="W64" s="112"/>
      <c r="AB64" s="221"/>
      <c r="AC64" s="222"/>
      <c r="AD64" s="223"/>
      <c r="AE64" s="222"/>
      <c r="AN64" s="230"/>
      <c r="AO64" s="231"/>
      <c r="AP64" s="114"/>
      <c r="AQ64" s="114"/>
      <c r="AR64" s="272"/>
      <c r="AS64" s="272"/>
      <c r="AT64" s="272"/>
      <c r="AU64" s="273"/>
      <c r="AV64" s="279"/>
      <c r="AW64" s="273"/>
      <c r="AX64" s="272"/>
      <c r="AY64" s="272"/>
      <c r="AZ64" s="275"/>
      <c r="BA64" s="276"/>
      <c r="BB64" s="114"/>
    </row>
    <row r="65" spans="1:54" s="109" customFormat="1" ht="27.75" customHeight="1">
      <c r="A65" s="117" t="s">
        <v>2061</v>
      </c>
      <c r="B65" s="194"/>
      <c r="C65" s="340" t="str">
        <f>IF(B65="","",VLOOKUP(B65,Упутство!$BE$2:$BF$1740,2,FALSE))</f>
        <v/>
      </c>
      <c r="D65" s="133"/>
      <c r="E65" s="133"/>
      <c r="F65" s="133"/>
      <c r="G65" s="133"/>
      <c r="H65" s="133"/>
      <c r="I65" s="133"/>
      <c r="J65" s="133"/>
      <c r="K65" s="133"/>
      <c r="L65" s="133">
        <f t="shared" si="1"/>
        <v>0</v>
      </c>
      <c r="M65" s="142">
        <f t="shared" si="2"/>
        <v>0</v>
      </c>
      <c r="O65" s="232"/>
      <c r="P65" s="232"/>
      <c r="Q65" s="232"/>
      <c r="R65" s="232"/>
      <c r="S65" s="232"/>
      <c r="T65" s="232"/>
      <c r="U65" s="232"/>
      <c r="V65" s="232"/>
      <c r="W65" s="112"/>
      <c r="AB65" s="221"/>
      <c r="AC65" s="222"/>
      <c r="AD65" s="223"/>
      <c r="AE65" s="222"/>
      <c r="AN65" s="230"/>
      <c r="AO65" s="231"/>
      <c r="AP65" s="114"/>
      <c r="AQ65" s="114"/>
      <c r="AR65" s="272"/>
      <c r="AS65" s="272"/>
      <c r="AT65" s="272"/>
      <c r="AU65" s="273"/>
      <c r="AV65" s="279"/>
      <c r="AW65" s="273"/>
      <c r="AX65" s="272"/>
      <c r="AY65" s="272"/>
      <c r="AZ65" s="275"/>
      <c r="BA65" s="276"/>
      <c r="BB65" s="114"/>
    </row>
    <row r="66" spans="1:54" s="109" customFormat="1" ht="27.75" customHeight="1">
      <c r="A66" s="117" t="s">
        <v>2062</v>
      </c>
      <c r="B66" s="194"/>
      <c r="C66" s="340" t="str">
        <f>IF(B66="","",VLOOKUP(B66,Упутство!$BE$2:$BF$1740,2,FALSE))</f>
        <v/>
      </c>
      <c r="D66" s="133"/>
      <c r="E66" s="133"/>
      <c r="F66" s="133"/>
      <c r="G66" s="133"/>
      <c r="H66" s="133"/>
      <c r="I66" s="133"/>
      <c r="J66" s="133"/>
      <c r="K66" s="133"/>
      <c r="L66" s="133">
        <f t="shared" si="1"/>
        <v>0</v>
      </c>
      <c r="M66" s="142">
        <f t="shared" si="2"/>
        <v>0</v>
      </c>
      <c r="O66" s="232"/>
      <c r="P66" s="232"/>
      <c r="Q66" s="232"/>
      <c r="R66" s="232"/>
      <c r="S66" s="232"/>
      <c r="T66" s="232"/>
      <c r="U66" s="232"/>
      <c r="V66" s="232"/>
      <c r="W66" s="112"/>
      <c r="AB66" s="221"/>
      <c r="AC66" s="222"/>
      <c r="AD66" s="223"/>
      <c r="AE66" s="222"/>
      <c r="AN66" s="230"/>
      <c r="AO66" s="231"/>
      <c r="AP66" s="114"/>
      <c r="AQ66" s="114"/>
      <c r="AR66" s="272"/>
      <c r="AS66" s="272"/>
      <c r="AT66" s="272"/>
      <c r="AU66" s="273"/>
      <c r="AV66" s="279"/>
      <c r="AW66" s="273"/>
      <c r="AX66" s="272"/>
      <c r="AY66" s="272"/>
      <c r="AZ66" s="275"/>
      <c r="BA66" s="276"/>
      <c r="BB66" s="114"/>
    </row>
    <row r="67" spans="1:54" s="109" customFormat="1" ht="27.75" customHeight="1">
      <c r="A67" s="140" t="s">
        <v>2063</v>
      </c>
      <c r="B67" s="195">
        <v>416000</v>
      </c>
      <c r="C67" s="339" t="str">
        <f>IF(B67="","",VLOOKUP(B67,Упутство!$BE$2:$BF$1740,2,FALSE))</f>
        <v>Награде запосленима и остали посебни расходи</v>
      </c>
      <c r="D67" s="139">
        <f>SUM(D68:D70)</f>
        <v>0</v>
      </c>
      <c r="E67" s="139">
        <f t="shared" ref="E67:K67" si="9">SUM(E68:E70)</f>
        <v>0</v>
      </c>
      <c r="F67" s="139">
        <f t="shared" ref="F67" si="10">SUM(F68:F70)</f>
        <v>0</v>
      </c>
      <c r="G67" s="139">
        <f>SUM(G68:G70)</f>
        <v>0</v>
      </c>
      <c r="H67" s="139">
        <f t="shared" si="9"/>
        <v>0</v>
      </c>
      <c r="I67" s="139">
        <f t="shared" si="9"/>
        <v>0</v>
      </c>
      <c r="J67" s="139">
        <f t="shared" si="9"/>
        <v>0</v>
      </c>
      <c r="K67" s="139">
        <f t="shared" si="9"/>
        <v>0</v>
      </c>
      <c r="L67" s="139">
        <f t="shared" si="1"/>
        <v>0</v>
      </c>
      <c r="M67" s="141">
        <f t="shared" si="2"/>
        <v>0</v>
      </c>
      <c r="O67" s="232"/>
      <c r="P67" s="232"/>
      <c r="Q67" s="232"/>
      <c r="R67" s="232"/>
      <c r="S67" s="232"/>
      <c r="T67" s="232"/>
      <c r="U67" s="232"/>
      <c r="V67" s="232"/>
      <c r="W67" s="112"/>
      <c r="AB67" s="221"/>
      <c r="AC67" s="222"/>
      <c r="AD67" s="223"/>
      <c r="AE67" s="222"/>
      <c r="AN67" s="230"/>
      <c r="AO67" s="231"/>
      <c r="AP67" s="114"/>
      <c r="AQ67" s="114"/>
      <c r="AR67" s="272"/>
      <c r="AS67" s="272"/>
      <c r="AT67" s="272"/>
      <c r="AU67" s="273"/>
      <c r="AV67" s="279"/>
      <c r="AW67" s="273"/>
      <c r="AX67" s="272"/>
      <c r="AY67" s="272"/>
      <c r="AZ67" s="275"/>
      <c r="BA67" s="276"/>
      <c r="BB67" s="114"/>
    </row>
    <row r="68" spans="1:54" s="109" customFormat="1" ht="27.75" customHeight="1">
      <c r="A68" s="117" t="s">
        <v>2064</v>
      </c>
      <c r="B68" s="194"/>
      <c r="C68" s="340" t="str">
        <f>IF(B68="","",VLOOKUP(B68,Упутство!$BE$2:$BF$1740,2,FALSE))</f>
        <v/>
      </c>
      <c r="D68" s="133"/>
      <c r="E68" s="133"/>
      <c r="F68" s="133"/>
      <c r="G68" s="133"/>
      <c r="H68" s="133"/>
      <c r="I68" s="133"/>
      <c r="J68" s="133"/>
      <c r="K68" s="133"/>
      <c r="L68" s="133">
        <f t="shared" si="1"/>
        <v>0</v>
      </c>
      <c r="M68" s="142">
        <f t="shared" si="2"/>
        <v>0</v>
      </c>
      <c r="O68" s="232"/>
      <c r="P68" s="232"/>
      <c r="Q68" s="232"/>
      <c r="R68" s="232"/>
      <c r="S68" s="232"/>
      <c r="T68" s="232"/>
      <c r="U68" s="232"/>
      <c r="V68" s="232"/>
      <c r="W68" s="112"/>
      <c r="AB68" s="221"/>
      <c r="AC68" s="222"/>
      <c r="AD68" s="223"/>
      <c r="AE68" s="222"/>
      <c r="AN68" s="230"/>
      <c r="AO68" s="231"/>
      <c r="AP68" s="114"/>
      <c r="AQ68" s="114"/>
      <c r="AR68" s="272"/>
      <c r="AS68" s="272"/>
      <c r="AT68" s="272"/>
      <c r="AU68" s="273"/>
      <c r="AV68" s="279"/>
      <c r="AW68" s="273"/>
      <c r="AX68" s="272"/>
      <c r="AY68" s="272"/>
      <c r="AZ68" s="275"/>
      <c r="BA68" s="276"/>
      <c r="BB68" s="114"/>
    </row>
    <row r="69" spans="1:54" s="109" customFormat="1" ht="27.75" customHeight="1">
      <c r="A69" s="117" t="s">
        <v>2065</v>
      </c>
      <c r="B69" s="194"/>
      <c r="C69" s="340" t="str">
        <f>IF(B69="","",VLOOKUP(B69,Упутство!$BE$2:$BF$1740,2,FALSE))</f>
        <v/>
      </c>
      <c r="D69" s="133"/>
      <c r="E69" s="133"/>
      <c r="F69" s="133"/>
      <c r="G69" s="133"/>
      <c r="H69" s="133"/>
      <c r="I69" s="133"/>
      <c r="J69" s="133"/>
      <c r="K69" s="133"/>
      <c r="L69" s="133">
        <f t="shared" si="1"/>
        <v>0</v>
      </c>
      <c r="M69" s="142">
        <f t="shared" si="2"/>
        <v>0</v>
      </c>
      <c r="O69" s="232"/>
      <c r="P69" s="232"/>
      <c r="Q69" s="232"/>
      <c r="R69" s="232"/>
      <c r="S69" s="232"/>
      <c r="T69" s="232"/>
      <c r="U69" s="232"/>
      <c r="V69" s="232"/>
      <c r="W69" s="112"/>
      <c r="AB69" s="221"/>
      <c r="AC69" s="222"/>
      <c r="AD69" s="223"/>
      <c r="AE69" s="222"/>
      <c r="AN69" s="230"/>
      <c r="AO69" s="231"/>
      <c r="AP69" s="114"/>
      <c r="AQ69" s="114"/>
      <c r="AR69" s="272"/>
      <c r="AS69" s="272"/>
      <c r="AT69" s="272"/>
      <c r="AU69" s="273"/>
      <c r="AV69" s="279"/>
      <c r="AW69" s="273"/>
      <c r="AX69" s="272"/>
      <c r="AY69" s="272"/>
      <c r="AZ69" s="275"/>
      <c r="BA69" s="276"/>
      <c r="BB69" s="114"/>
    </row>
    <row r="70" spans="1:54" s="109" customFormat="1" ht="27.75" customHeight="1">
      <c r="A70" s="117" t="s">
        <v>2066</v>
      </c>
      <c r="B70" s="194"/>
      <c r="C70" s="340" t="str">
        <f>IF(B70="","",VLOOKUP(B70,Упутство!$BE$2:$BF$1740,2,FALSE))</f>
        <v/>
      </c>
      <c r="D70" s="133"/>
      <c r="E70" s="133"/>
      <c r="F70" s="133"/>
      <c r="G70" s="133"/>
      <c r="H70" s="133"/>
      <c r="I70" s="133"/>
      <c r="J70" s="133"/>
      <c r="K70" s="133"/>
      <c r="L70" s="133">
        <f t="shared" si="1"/>
        <v>0</v>
      </c>
      <c r="M70" s="142">
        <f t="shared" si="2"/>
        <v>0</v>
      </c>
      <c r="O70" s="232"/>
      <c r="P70" s="232"/>
      <c r="Q70" s="232"/>
      <c r="R70" s="232"/>
      <c r="S70" s="232"/>
      <c r="T70" s="232"/>
      <c r="U70" s="232"/>
      <c r="V70" s="232"/>
      <c r="W70" s="112"/>
      <c r="AB70" s="221"/>
      <c r="AC70" s="222"/>
      <c r="AD70" s="223"/>
      <c r="AE70" s="222"/>
      <c r="AN70" s="230"/>
      <c r="AO70" s="231"/>
      <c r="AP70" s="114"/>
      <c r="AQ70" s="114"/>
      <c r="AR70" s="272"/>
      <c r="AS70" s="272"/>
      <c r="AT70" s="272"/>
      <c r="AU70" s="273"/>
      <c r="AV70" s="279"/>
      <c r="AW70" s="273"/>
      <c r="AX70" s="272"/>
      <c r="AY70" s="272"/>
      <c r="AZ70" s="275"/>
      <c r="BA70" s="276"/>
      <c r="BB70" s="114"/>
    </row>
    <row r="71" spans="1:54" s="109" customFormat="1" ht="27.75" customHeight="1">
      <c r="A71" s="140" t="s">
        <v>359</v>
      </c>
      <c r="B71" s="195">
        <v>417000</v>
      </c>
      <c r="C71" s="339" t="str">
        <f>IF(B71="","",VLOOKUP(B71,Упутство!$BE$2:$BF$1740,2,FALSE))</f>
        <v>Посланички додатак</v>
      </c>
      <c r="D71" s="139">
        <f>SUM(D72)</f>
        <v>0</v>
      </c>
      <c r="E71" s="139">
        <f t="shared" ref="E71:K71" si="11">SUM(E72)</f>
        <v>0</v>
      </c>
      <c r="F71" s="139">
        <f t="shared" si="11"/>
        <v>0</v>
      </c>
      <c r="G71" s="139">
        <f>SUM(G72)</f>
        <v>0</v>
      </c>
      <c r="H71" s="139">
        <f t="shared" si="11"/>
        <v>0</v>
      </c>
      <c r="I71" s="139">
        <f t="shared" si="11"/>
        <v>0</v>
      </c>
      <c r="J71" s="139">
        <f t="shared" si="11"/>
        <v>0</v>
      </c>
      <c r="K71" s="139">
        <f t="shared" si="11"/>
        <v>0</v>
      </c>
      <c r="L71" s="139">
        <f t="shared" si="1"/>
        <v>0</v>
      </c>
      <c r="M71" s="141">
        <f t="shared" si="2"/>
        <v>0</v>
      </c>
      <c r="O71" s="232"/>
      <c r="P71" s="232"/>
      <c r="Q71" s="232"/>
      <c r="R71" s="232"/>
      <c r="S71" s="232"/>
      <c r="T71" s="232"/>
      <c r="U71" s="232"/>
      <c r="V71" s="232"/>
      <c r="W71" s="112"/>
      <c r="AB71" s="221"/>
      <c r="AC71" s="222"/>
      <c r="AD71" s="223"/>
      <c r="AE71" s="222"/>
      <c r="AN71" s="230"/>
      <c r="AO71" s="231"/>
      <c r="AP71" s="114"/>
      <c r="AQ71" s="114"/>
      <c r="AR71" s="272"/>
      <c r="AS71" s="272"/>
      <c r="AT71" s="272"/>
      <c r="AU71" s="273"/>
      <c r="AV71" s="279"/>
      <c r="AW71" s="273"/>
      <c r="AX71" s="272"/>
      <c r="AY71" s="272"/>
      <c r="AZ71" s="275"/>
      <c r="BA71" s="276"/>
      <c r="BB71" s="114"/>
    </row>
    <row r="72" spans="1:54" s="109" customFormat="1" ht="27.75" customHeight="1">
      <c r="A72" s="117" t="s">
        <v>360</v>
      </c>
      <c r="B72" s="194"/>
      <c r="C72" s="340" t="str">
        <f>IF(B72="","",VLOOKUP(B72,Упутство!$BE$2:$BF$1740,2,FALSE))</f>
        <v/>
      </c>
      <c r="D72" s="133"/>
      <c r="E72" s="133"/>
      <c r="F72" s="133"/>
      <c r="G72" s="133"/>
      <c r="H72" s="133"/>
      <c r="I72" s="133"/>
      <c r="J72" s="133"/>
      <c r="K72" s="133"/>
      <c r="L72" s="133">
        <f t="shared" si="1"/>
        <v>0</v>
      </c>
      <c r="M72" s="142">
        <f t="shared" si="2"/>
        <v>0</v>
      </c>
      <c r="O72" s="232"/>
      <c r="P72" s="232"/>
      <c r="Q72" s="232"/>
      <c r="R72" s="232"/>
      <c r="S72" s="232"/>
      <c r="T72" s="232"/>
      <c r="U72" s="232"/>
      <c r="V72" s="232"/>
      <c r="W72" s="112"/>
      <c r="AB72" s="221"/>
      <c r="AC72" s="222"/>
      <c r="AD72" s="223"/>
      <c r="AE72" s="222"/>
      <c r="AN72" s="230"/>
      <c r="AO72" s="231"/>
      <c r="AP72" s="114"/>
      <c r="AQ72" s="114"/>
      <c r="AR72" s="272"/>
      <c r="AS72" s="272"/>
      <c r="AT72" s="272"/>
      <c r="AU72" s="273"/>
      <c r="AV72" s="279"/>
      <c r="AW72" s="273"/>
      <c r="AX72" s="272"/>
      <c r="AY72" s="272"/>
      <c r="AZ72" s="275"/>
      <c r="BA72" s="276"/>
      <c r="BB72" s="114"/>
    </row>
    <row r="73" spans="1:54" s="109" customFormat="1" ht="27.75" customHeight="1">
      <c r="A73" s="140" t="s">
        <v>361</v>
      </c>
      <c r="B73" s="195">
        <v>421000</v>
      </c>
      <c r="C73" s="339" t="str">
        <f>IF(B73="","",VLOOKUP(B73,Упутство!$BE$2:$BF$1740,2,FALSE))</f>
        <v>Стални трошкови</v>
      </c>
      <c r="D73" s="139">
        <f>SUM(D74:D89)</f>
        <v>0</v>
      </c>
      <c r="E73" s="139">
        <f t="shared" ref="E73:K73" si="12">SUM(E74:E89)</f>
        <v>0</v>
      </c>
      <c r="F73" s="139">
        <f t="shared" ref="F73" si="13">SUM(F74:F89)</f>
        <v>0</v>
      </c>
      <c r="G73" s="139">
        <f>SUM(G74:G89)</f>
        <v>0</v>
      </c>
      <c r="H73" s="139">
        <f t="shared" si="12"/>
        <v>0</v>
      </c>
      <c r="I73" s="139">
        <f t="shared" si="12"/>
        <v>0</v>
      </c>
      <c r="J73" s="139">
        <f t="shared" si="12"/>
        <v>0</v>
      </c>
      <c r="K73" s="139">
        <f t="shared" si="12"/>
        <v>0</v>
      </c>
      <c r="L73" s="139">
        <f t="shared" si="1"/>
        <v>0</v>
      </c>
      <c r="M73" s="141">
        <f t="shared" si="2"/>
        <v>0</v>
      </c>
      <c r="O73" s="232"/>
      <c r="P73" s="232"/>
      <c r="Q73" s="232"/>
      <c r="R73" s="232"/>
      <c r="S73" s="232"/>
      <c r="T73" s="232"/>
      <c r="U73" s="232"/>
      <c r="V73" s="232"/>
      <c r="W73" s="112"/>
      <c r="AB73" s="221"/>
      <c r="AC73" s="222"/>
      <c r="AD73" s="223"/>
      <c r="AE73" s="222"/>
      <c r="AN73" s="230"/>
      <c r="AO73" s="231"/>
      <c r="AP73" s="114"/>
      <c r="AQ73" s="114"/>
      <c r="AR73" s="272"/>
      <c r="AS73" s="272"/>
      <c r="AT73" s="272"/>
      <c r="AU73" s="273"/>
      <c r="AV73" s="279"/>
      <c r="AW73" s="273"/>
      <c r="AX73" s="272"/>
      <c r="AY73" s="272"/>
      <c r="AZ73" s="275"/>
      <c r="BA73" s="276"/>
      <c r="BB73" s="114"/>
    </row>
    <row r="74" spans="1:54" s="109" customFormat="1" ht="27.75" customHeight="1">
      <c r="A74" s="117" t="s">
        <v>362</v>
      </c>
      <c r="B74" s="194"/>
      <c r="C74" s="340" t="str">
        <f>IF(B74="","",VLOOKUP(B74,Упутство!$BE$2:$BF$1740,2,FALSE))</f>
        <v/>
      </c>
      <c r="D74" s="133"/>
      <c r="E74" s="133"/>
      <c r="F74" s="133"/>
      <c r="G74" s="133"/>
      <c r="H74" s="133"/>
      <c r="I74" s="133"/>
      <c r="J74" s="133"/>
      <c r="K74" s="133"/>
      <c r="L74" s="133">
        <f t="shared" si="1"/>
        <v>0</v>
      </c>
      <c r="M74" s="142">
        <f t="shared" si="2"/>
        <v>0</v>
      </c>
      <c r="O74" s="232"/>
      <c r="P74" s="232"/>
      <c r="Q74" s="232"/>
      <c r="R74" s="232"/>
      <c r="S74" s="232"/>
      <c r="T74" s="232"/>
      <c r="U74" s="232"/>
      <c r="V74" s="232"/>
      <c r="W74" s="112"/>
      <c r="AB74" s="221"/>
      <c r="AC74" s="222"/>
      <c r="AD74" s="223"/>
      <c r="AE74" s="222"/>
      <c r="AN74" s="230"/>
      <c r="AO74" s="231"/>
      <c r="AP74" s="114"/>
      <c r="AQ74" s="114"/>
      <c r="AR74" s="272"/>
      <c r="AS74" s="272"/>
      <c r="AT74" s="272"/>
      <c r="AU74" s="273"/>
      <c r="AV74" s="279"/>
      <c r="AW74" s="273"/>
      <c r="AX74" s="272"/>
      <c r="AY74" s="272"/>
      <c r="AZ74" s="275"/>
      <c r="BA74" s="276"/>
      <c r="BB74" s="114"/>
    </row>
    <row r="75" spans="1:54" s="109" customFormat="1" ht="27.75" customHeight="1">
      <c r="A75" s="117" t="s">
        <v>363</v>
      </c>
      <c r="B75" s="194"/>
      <c r="C75" s="340" t="str">
        <f>IF(B75="","",VLOOKUP(B75,Упутство!$BE$2:$BF$1740,2,FALSE))</f>
        <v/>
      </c>
      <c r="D75" s="133"/>
      <c r="E75" s="133"/>
      <c r="F75" s="133"/>
      <c r="G75" s="133"/>
      <c r="H75" s="133"/>
      <c r="I75" s="133"/>
      <c r="J75" s="133"/>
      <c r="K75" s="133"/>
      <c r="L75" s="133">
        <f t="shared" si="1"/>
        <v>0</v>
      </c>
      <c r="M75" s="142">
        <f t="shared" si="2"/>
        <v>0</v>
      </c>
      <c r="O75" s="232"/>
      <c r="P75" s="232"/>
      <c r="Q75" s="232"/>
      <c r="R75" s="232"/>
      <c r="S75" s="232"/>
      <c r="T75" s="232"/>
      <c r="U75" s="232"/>
      <c r="V75" s="232"/>
      <c r="W75" s="112"/>
      <c r="AB75" s="221"/>
      <c r="AC75" s="222"/>
      <c r="AD75" s="223"/>
      <c r="AE75" s="222"/>
      <c r="AN75" s="230"/>
      <c r="AO75" s="231"/>
      <c r="AP75" s="114"/>
      <c r="AQ75" s="114"/>
      <c r="AR75" s="272"/>
      <c r="AS75" s="272"/>
      <c r="AT75" s="272"/>
      <c r="AU75" s="273"/>
      <c r="AV75" s="279"/>
      <c r="AW75" s="273"/>
      <c r="AX75" s="272"/>
      <c r="AY75" s="272"/>
      <c r="AZ75" s="275"/>
      <c r="BA75" s="276"/>
      <c r="BB75" s="114"/>
    </row>
    <row r="76" spans="1:54" s="109" customFormat="1" ht="27.75" customHeight="1">
      <c r="A76" s="117" t="s">
        <v>364</v>
      </c>
      <c r="B76" s="194"/>
      <c r="C76" s="340" t="str">
        <f>IF(B76="","",VLOOKUP(B76,Упутство!$BE$2:$BF$1740,2,FALSE))</f>
        <v/>
      </c>
      <c r="D76" s="133"/>
      <c r="E76" s="133"/>
      <c r="F76" s="133"/>
      <c r="G76" s="133"/>
      <c r="H76" s="133"/>
      <c r="I76" s="133"/>
      <c r="J76" s="133"/>
      <c r="K76" s="133"/>
      <c r="L76" s="133">
        <f t="shared" si="1"/>
        <v>0</v>
      </c>
      <c r="M76" s="142">
        <f t="shared" si="2"/>
        <v>0</v>
      </c>
      <c r="O76" s="232"/>
      <c r="P76" s="232"/>
      <c r="Q76" s="232"/>
      <c r="R76" s="232"/>
      <c r="S76" s="232"/>
      <c r="T76" s="232"/>
      <c r="U76" s="232"/>
      <c r="V76" s="232"/>
      <c r="W76" s="112"/>
      <c r="AB76" s="221"/>
      <c r="AC76" s="222"/>
      <c r="AD76" s="223"/>
      <c r="AE76" s="222"/>
      <c r="AN76" s="230"/>
      <c r="AO76" s="231"/>
      <c r="AP76" s="114"/>
      <c r="AQ76" s="114"/>
      <c r="AR76" s="272"/>
      <c r="AS76" s="272"/>
      <c r="AT76" s="272"/>
      <c r="AU76" s="273"/>
      <c r="AV76" s="279"/>
      <c r="AW76" s="273"/>
      <c r="AX76" s="272"/>
      <c r="AY76" s="272"/>
      <c r="AZ76" s="275"/>
      <c r="BA76" s="276"/>
      <c r="BB76" s="114"/>
    </row>
    <row r="77" spans="1:54" s="109" customFormat="1" ht="27.75" customHeight="1">
      <c r="A77" s="117" t="s">
        <v>365</v>
      </c>
      <c r="B77" s="194"/>
      <c r="C77" s="340" t="str">
        <f>IF(B77="","",VLOOKUP(B77,Упутство!$BE$2:$BF$1740,2,FALSE))</f>
        <v/>
      </c>
      <c r="D77" s="133"/>
      <c r="E77" s="133"/>
      <c r="F77" s="133"/>
      <c r="G77" s="133"/>
      <c r="H77" s="133"/>
      <c r="I77" s="133"/>
      <c r="J77" s="133"/>
      <c r="K77" s="133"/>
      <c r="L77" s="133">
        <f t="shared" si="1"/>
        <v>0</v>
      </c>
      <c r="M77" s="142">
        <f t="shared" si="2"/>
        <v>0</v>
      </c>
      <c r="O77" s="232"/>
      <c r="P77" s="232"/>
      <c r="Q77" s="232"/>
      <c r="R77" s="232"/>
      <c r="S77" s="232"/>
      <c r="T77" s="232"/>
      <c r="U77" s="232"/>
      <c r="V77" s="232"/>
      <c r="W77" s="112"/>
      <c r="AB77" s="221"/>
      <c r="AC77" s="222"/>
      <c r="AD77" s="223"/>
      <c r="AE77" s="222"/>
      <c r="AN77" s="230"/>
      <c r="AO77" s="231"/>
      <c r="AP77" s="114"/>
      <c r="AQ77" s="114"/>
      <c r="AR77" s="272"/>
      <c r="AS77" s="272"/>
      <c r="AT77" s="272"/>
      <c r="AU77" s="273"/>
      <c r="AV77" s="279"/>
      <c r="AW77" s="273"/>
      <c r="AX77" s="272"/>
      <c r="AY77" s="272"/>
      <c r="AZ77" s="275"/>
      <c r="BA77" s="276"/>
      <c r="BB77" s="114"/>
    </row>
    <row r="78" spans="1:54" s="109" customFormat="1" ht="27.75" customHeight="1">
      <c r="A78" s="117" t="s">
        <v>366</v>
      </c>
      <c r="B78" s="194"/>
      <c r="C78" s="340" t="str">
        <f>IF(B78="","",VLOOKUP(B78,Упутство!$BE$2:$BF$1740,2,FALSE))</f>
        <v/>
      </c>
      <c r="D78" s="133"/>
      <c r="E78" s="133"/>
      <c r="F78" s="133"/>
      <c r="G78" s="133"/>
      <c r="H78" s="133"/>
      <c r="I78" s="133"/>
      <c r="J78" s="133"/>
      <c r="K78" s="133"/>
      <c r="L78" s="133">
        <f t="shared" si="1"/>
        <v>0</v>
      </c>
      <c r="M78" s="142">
        <f t="shared" si="2"/>
        <v>0</v>
      </c>
      <c r="O78" s="232"/>
      <c r="P78" s="232"/>
      <c r="Q78" s="232"/>
      <c r="R78" s="232"/>
      <c r="S78" s="232"/>
      <c r="T78" s="232"/>
      <c r="U78" s="232"/>
      <c r="V78" s="232"/>
      <c r="W78" s="112"/>
      <c r="AB78" s="221"/>
      <c r="AC78" s="222"/>
      <c r="AD78" s="223"/>
      <c r="AE78" s="222"/>
      <c r="AN78" s="230"/>
      <c r="AO78" s="231"/>
      <c r="AP78" s="114"/>
      <c r="AQ78" s="114"/>
      <c r="AR78" s="272"/>
      <c r="AS78" s="272"/>
      <c r="AT78" s="272"/>
      <c r="AU78" s="273"/>
      <c r="AV78" s="279"/>
      <c r="AW78" s="273"/>
      <c r="AX78" s="272"/>
      <c r="AY78" s="272"/>
      <c r="AZ78" s="275"/>
      <c r="BA78" s="276"/>
      <c r="BB78" s="114"/>
    </row>
    <row r="79" spans="1:54" s="109" customFormat="1" ht="27.75" customHeight="1">
      <c r="A79" s="117" t="s">
        <v>367</v>
      </c>
      <c r="B79" s="194"/>
      <c r="C79" s="340" t="str">
        <f>IF(B79="","",VLOOKUP(B79,Упутство!$BE$2:$BF$1740,2,FALSE))</f>
        <v/>
      </c>
      <c r="D79" s="133"/>
      <c r="E79" s="133"/>
      <c r="F79" s="133"/>
      <c r="G79" s="133"/>
      <c r="H79" s="133"/>
      <c r="I79" s="133"/>
      <c r="J79" s="133"/>
      <c r="K79" s="133"/>
      <c r="L79" s="133">
        <f t="shared" si="1"/>
        <v>0</v>
      </c>
      <c r="M79" s="142">
        <f t="shared" si="2"/>
        <v>0</v>
      </c>
      <c r="O79" s="232"/>
      <c r="P79" s="232"/>
      <c r="Q79" s="232"/>
      <c r="R79" s="232"/>
      <c r="S79" s="232"/>
      <c r="T79" s="232"/>
      <c r="U79" s="232"/>
      <c r="V79" s="232"/>
      <c r="W79" s="112"/>
      <c r="AB79" s="221"/>
      <c r="AC79" s="222"/>
      <c r="AD79" s="223"/>
      <c r="AE79" s="222"/>
      <c r="AN79" s="230"/>
      <c r="AO79" s="231"/>
      <c r="AP79" s="114"/>
      <c r="AQ79" s="114"/>
      <c r="AR79" s="272"/>
      <c r="AS79" s="272"/>
      <c r="AT79" s="272"/>
      <c r="AU79" s="273"/>
      <c r="AV79" s="279"/>
      <c r="AW79" s="273"/>
      <c r="AX79" s="272"/>
      <c r="AY79" s="272"/>
      <c r="AZ79" s="275"/>
      <c r="BA79" s="276"/>
      <c r="BB79" s="114"/>
    </row>
    <row r="80" spans="1:54" s="109" customFormat="1" ht="27.75" customHeight="1">
      <c r="A80" s="117" t="s">
        <v>368</v>
      </c>
      <c r="B80" s="194"/>
      <c r="C80" s="340" t="str">
        <f>IF(B80="","",VLOOKUP(B80,Упутство!$BE$2:$BF$1740,2,FALSE))</f>
        <v/>
      </c>
      <c r="D80" s="133"/>
      <c r="E80" s="133"/>
      <c r="F80" s="133"/>
      <c r="G80" s="133"/>
      <c r="H80" s="133"/>
      <c r="I80" s="133"/>
      <c r="J80" s="133"/>
      <c r="K80" s="133"/>
      <c r="L80" s="133">
        <f t="shared" si="1"/>
        <v>0</v>
      </c>
      <c r="M80" s="142">
        <f t="shared" si="2"/>
        <v>0</v>
      </c>
      <c r="O80" s="232"/>
      <c r="P80" s="232"/>
      <c r="Q80" s="232"/>
      <c r="R80" s="232"/>
      <c r="S80" s="232"/>
      <c r="T80" s="232"/>
      <c r="U80" s="232"/>
      <c r="V80" s="232"/>
      <c r="W80" s="112"/>
      <c r="AB80" s="221"/>
      <c r="AC80" s="222"/>
      <c r="AD80" s="223"/>
      <c r="AE80" s="222"/>
      <c r="AN80" s="230"/>
      <c r="AO80" s="231"/>
      <c r="AP80" s="114"/>
      <c r="AQ80" s="114"/>
      <c r="AR80" s="272"/>
      <c r="AS80" s="272"/>
      <c r="AT80" s="272"/>
      <c r="AU80" s="273"/>
      <c r="AV80" s="279"/>
      <c r="AW80" s="273"/>
      <c r="AX80" s="272"/>
      <c r="AY80" s="272"/>
      <c r="AZ80" s="275"/>
      <c r="BA80" s="276"/>
      <c r="BB80" s="114"/>
    </row>
    <row r="81" spans="1:54" s="109" customFormat="1" ht="27.75" customHeight="1">
      <c r="A81" s="117" t="s">
        <v>370</v>
      </c>
      <c r="B81" s="194"/>
      <c r="C81" s="340" t="str">
        <f>IF(B81="","",VLOOKUP(B81,Упутство!$BE$2:$BF$1740,2,FALSE))</f>
        <v/>
      </c>
      <c r="D81" s="133"/>
      <c r="E81" s="133"/>
      <c r="F81" s="133"/>
      <c r="G81" s="133"/>
      <c r="H81" s="133"/>
      <c r="I81" s="133"/>
      <c r="J81" s="133"/>
      <c r="K81" s="133"/>
      <c r="L81" s="133">
        <f t="shared" si="1"/>
        <v>0</v>
      </c>
      <c r="M81" s="142">
        <f t="shared" si="2"/>
        <v>0</v>
      </c>
      <c r="O81" s="232"/>
      <c r="P81" s="232"/>
      <c r="Q81" s="232"/>
      <c r="R81" s="232"/>
      <c r="S81" s="232"/>
      <c r="T81" s="232"/>
      <c r="U81" s="232"/>
      <c r="V81" s="232"/>
      <c r="W81" s="112"/>
      <c r="AB81" s="221"/>
      <c r="AC81" s="222"/>
      <c r="AD81" s="223"/>
      <c r="AE81" s="222"/>
      <c r="AN81" s="230"/>
      <c r="AO81" s="231"/>
      <c r="AP81" s="114"/>
      <c r="AQ81" s="114"/>
      <c r="AR81" s="272"/>
      <c r="AS81" s="272"/>
      <c r="AT81" s="272"/>
      <c r="AU81" s="273"/>
      <c r="AV81" s="279"/>
      <c r="AW81" s="273"/>
      <c r="AX81" s="272"/>
      <c r="AY81" s="272"/>
      <c r="AZ81" s="275"/>
      <c r="BA81" s="276"/>
      <c r="BB81" s="114"/>
    </row>
    <row r="82" spans="1:54" s="109" customFormat="1" ht="27.75" customHeight="1">
      <c r="A82" s="117" t="s">
        <v>371</v>
      </c>
      <c r="B82" s="194"/>
      <c r="C82" s="340" t="str">
        <f>IF(B82="","",VLOOKUP(B82,Упутство!$BE$2:$BF$1740,2,FALSE))</f>
        <v/>
      </c>
      <c r="D82" s="133"/>
      <c r="E82" s="133"/>
      <c r="F82" s="133"/>
      <c r="G82" s="133"/>
      <c r="H82" s="133"/>
      <c r="I82" s="133"/>
      <c r="J82" s="133"/>
      <c r="K82" s="133"/>
      <c r="L82" s="133">
        <f t="shared" si="1"/>
        <v>0</v>
      </c>
      <c r="M82" s="142">
        <f t="shared" si="2"/>
        <v>0</v>
      </c>
      <c r="O82" s="232"/>
      <c r="P82" s="232"/>
      <c r="Q82" s="232"/>
      <c r="R82" s="232"/>
      <c r="S82" s="232"/>
      <c r="T82" s="232"/>
      <c r="U82" s="232"/>
      <c r="V82" s="232"/>
      <c r="W82" s="112"/>
      <c r="AB82" s="221"/>
      <c r="AC82" s="222"/>
      <c r="AD82" s="223"/>
      <c r="AE82" s="222"/>
      <c r="AN82" s="230"/>
      <c r="AO82" s="231"/>
      <c r="AP82" s="114"/>
      <c r="AQ82" s="114"/>
      <c r="AR82" s="272"/>
      <c r="AS82" s="272"/>
      <c r="AT82" s="272"/>
      <c r="AU82" s="273"/>
      <c r="AV82" s="279"/>
      <c r="AW82" s="273"/>
      <c r="AX82" s="272"/>
      <c r="AY82" s="272"/>
      <c r="AZ82" s="275"/>
      <c r="BA82" s="276"/>
      <c r="BB82" s="114"/>
    </row>
    <row r="83" spans="1:54" s="109" customFormat="1" ht="27.75" customHeight="1">
      <c r="A83" s="117" t="s">
        <v>372</v>
      </c>
      <c r="B83" s="194"/>
      <c r="C83" s="340" t="str">
        <f>IF(B83="","",VLOOKUP(B83,Упутство!$BE$2:$BF$1740,2,FALSE))</f>
        <v/>
      </c>
      <c r="D83" s="133"/>
      <c r="E83" s="133"/>
      <c r="F83" s="133"/>
      <c r="G83" s="133"/>
      <c r="H83" s="133"/>
      <c r="I83" s="133"/>
      <c r="J83" s="133"/>
      <c r="K83" s="133"/>
      <c r="L83" s="133">
        <f t="shared" si="1"/>
        <v>0</v>
      </c>
      <c r="M83" s="142">
        <f t="shared" si="2"/>
        <v>0</v>
      </c>
      <c r="O83" s="232"/>
      <c r="P83" s="232"/>
      <c r="Q83" s="232"/>
      <c r="R83" s="232"/>
      <c r="S83" s="232"/>
      <c r="T83" s="232"/>
      <c r="U83" s="232"/>
      <c r="V83" s="232"/>
      <c r="W83" s="112"/>
      <c r="AB83" s="221"/>
      <c r="AC83" s="222"/>
      <c r="AD83" s="223"/>
      <c r="AE83" s="222"/>
      <c r="AN83" s="230"/>
      <c r="AO83" s="231"/>
      <c r="AP83" s="114"/>
      <c r="AQ83" s="114"/>
      <c r="AR83" s="272"/>
      <c r="AS83" s="272"/>
      <c r="AT83" s="272"/>
      <c r="AU83" s="273"/>
      <c r="AV83" s="279"/>
      <c r="AW83" s="273"/>
      <c r="AX83" s="272"/>
      <c r="AY83" s="272"/>
      <c r="AZ83" s="275"/>
      <c r="BA83" s="276"/>
      <c r="BB83" s="114"/>
    </row>
    <row r="84" spans="1:54" s="109" customFormat="1" ht="27.75" customHeight="1">
      <c r="A84" s="117" t="s">
        <v>373</v>
      </c>
      <c r="B84" s="194"/>
      <c r="C84" s="340" t="str">
        <f>IF(B84="","",VLOOKUP(B84,Упутство!$BE$2:$BF$1740,2,FALSE))</f>
        <v/>
      </c>
      <c r="D84" s="133"/>
      <c r="E84" s="133"/>
      <c r="F84" s="133"/>
      <c r="G84" s="133"/>
      <c r="H84" s="133"/>
      <c r="I84" s="133"/>
      <c r="J84" s="133"/>
      <c r="K84" s="133"/>
      <c r="L84" s="133">
        <f t="shared" si="1"/>
        <v>0</v>
      </c>
      <c r="M84" s="142">
        <f t="shared" si="2"/>
        <v>0</v>
      </c>
      <c r="O84" s="232"/>
      <c r="P84" s="232"/>
      <c r="Q84" s="232"/>
      <c r="R84" s="232"/>
      <c r="S84" s="232"/>
      <c r="T84" s="232"/>
      <c r="U84" s="232"/>
      <c r="V84" s="232"/>
      <c r="W84" s="112"/>
      <c r="AB84" s="221"/>
      <c r="AC84" s="222"/>
      <c r="AD84" s="223"/>
      <c r="AE84" s="222"/>
      <c r="AN84" s="230"/>
      <c r="AO84" s="231"/>
      <c r="AP84" s="114"/>
      <c r="AQ84" s="114"/>
      <c r="AR84" s="272"/>
      <c r="AS84" s="272"/>
      <c r="AT84" s="272"/>
      <c r="AU84" s="273"/>
      <c r="AV84" s="279"/>
      <c r="AW84" s="273"/>
      <c r="AX84" s="272"/>
      <c r="AY84" s="272"/>
      <c r="AZ84" s="275"/>
      <c r="BA84" s="276"/>
      <c r="BB84" s="114"/>
    </row>
    <row r="85" spans="1:54" s="109" customFormat="1" ht="27.75" customHeight="1">
      <c r="A85" s="117" t="s">
        <v>374</v>
      </c>
      <c r="B85" s="194"/>
      <c r="C85" s="340" t="str">
        <f>IF(B85="","",VLOOKUP(B85,Упутство!$BE$2:$BF$1740,2,FALSE))</f>
        <v/>
      </c>
      <c r="D85" s="133"/>
      <c r="E85" s="133"/>
      <c r="F85" s="133"/>
      <c r="G85" s="133"/>
      <c r="H85" s="133"/>
      <c r="I85" s="133"/>
      <c r="J85" s="133"/>
      <c r="K85" s="133"/>
      <c r="L85" s="133">
        <f t="shared" si="1"/>
        <v>0</v>
      </c>
      <c r="M85" s="142">
        <f t="shared" si="2"/>
        <v>0</v>
      </c>
      <c r="O85" s="232"/>
      <c r="P85" s="232"/>
      <c r="Q85" s="232"/>
      <c r="R85" s="232"/>
      <c r="S85" s="232"/>
      <c r="T85" s="232"/>
      <c r="U85" s="232"/>
      <c r="V85" s="232"/>
      <c r="W85" s="112"/>
      <c r="AB85" s="221"/>
      <c r="AC85" s="222"/>
      <c r="AD85" s="223"/>
      <c r="AE85" s="222"/>
      <c r="AN85" s="230"/>
      <c r="AO85" s="231"/>
      <c r="AP85" s="114"/>
      <c r="AQ85" s="114"/>
      <c r="AR85" s="272"/>
      <c r="AS85" s="272"/>
      <c r="AT85" s="272"/>
      <c r="AU85" s="273"/>
      <c r="AV85" s="279"/>
      <c r="AW85" s="273"/>
      <c r="AX85" s="272"/>
      <c r="AY85" s="272"/>
      <c r="AZ85" s="275"/>
      <c r="BA85" s="276"/>
      <c r="BB85" s="114"/>
    </row>
    <row r="86" spans="1:54" s="109" customFormat="1" ht="27.75" customHeight="1">
      <c r="A86" s="117" t="s">
        <v>375</v>
      </c>
      <c r="B86" s="194"/>
      <c r="C86" s="340" t="str">
        <f>IF(B86="","",VLOOKUP(B86,Упутство!$BE$2:$BF$1740,2,FALSE))</f>
        <v/>
      </c>
      <c r="D86" s="133"/>
      <c r="E86" s="133"/>
      <c r="F86" s="133"/>
      <c r="G86" s="133"/>
      <c r="H86" s="133"/>
      <c r="I86" s="133"/>
      <c r="J86" s="133"/>
      <c r="K86" s="133"/>
      <c r="L86" s="133">
        <f t="shared" si="1"/>
        <v>0</v>
      </c>
      <c r="M86" s="142">
        <f t="shared" si="2"/>
        <v>0</v>
      </c>
      <c r="O86" s="232"/>
      <c r="P86" s="232"/>
      <c r="Q86" s="232"/>
      <c r="R86" s="232"/>
      <c r="S86" s="232"/>
      <c r="T86" s="232"/>
      <c r="U86" s="232"/>
      <c r="V86" s="232"/>
      <c r="W86" s="112"/>
      <c r="AB86" s="221"/>
      <c r="AC86" s="222"/>
      <c r="AD86" s="223"/>
      <c r="AE86" s="222"/>
      <c r="AN86" s="230"/>
      <c r="AO86" s="231"/>
      <c r="AP86" s="114"/>
      <c r="AQ86" s="114"/>
      <c r="AR86" s="272"/>
      <c r="AS86" s="272"/>
      <c r="AT86" s="272"/>
      <c r="AU86" s="273"/>
      <c r="AV86" s="279"/>
      <c r="AW86" s="273"/>
      <c r="AX86" s="272"/>
      <c r="AY86" s="272"/>
      <c r="AZ86" s="275"/>
      <c r="BA86" s="276"/>
      <c r="BB86" s="114"/>
    </row>
    <row r="87" spans="1:54" s="109" customFormat="1" ht="27.75" customHeight="1">
      <c r="A87" s="117" t="s">
        <v>376</v>
      </c>
      <c r="B87" s="194"/>
      <c r="C87" s="340" t="str">
        <f>IF(B87="","",VLOOKUP(B87,Упутство!$BE$2:$BF$1740,2,FALSE))</f>
        <v/>
      </c>
      <c r="D87" s="133"/>
      <c r="E87" s="133"/>
      <c r="F87" s="133"/>
      <c r="G87" s="133"/>
      <c r="H87" s="133"/>
      <c r="I87" s="133"/>
      <c r="J87" s="133"/>
      <c r="K87" s="133"/>
      <c r="L87" s="133">
        <f t="shared" si="1"/>
        <v>0</v>
      </c>
      <c r="M87" s="142">
        <f t="shared" si="2"/>
        <v>0</v>
      </c>
      <c r="O87" s="232"/>
      <c r="P87" s="232"/>
      <c r="Q87" s="232"/>
      <c r="R87" s="232"/>
      <c r="S87" s="232"/>
      <c r="T87" s="232"/>
      <c r="U87" s="232"/>
      <c r="V87" s="232"/>
      <c r="W87" s="112"/>
      <c r="AB87" s="221"/>
      <c r="AC87" s="222"/>
      <c r="AD87" s="223"/>
      <c r="AE87" s="222"/>
      <c r="AN87" s="230"/>
      <c r="AO87" s="231"/>
      <c r="AP87" s="114"/>
      <c r="AQ87" s="114"/>
      <c r="AR87" s="272"/>
      <c r="AS87" s="272"/>
      <c r="AT87" s="272"/>
      <c r="AU87" s="273"/>
      <c r="AV87" s="279"/>
      <c r="AW87" s="273"/>
      <c r="AX87" s="272"/>
      <c r="AY87" s="272"/>
      <c r="AZ87" s="275"/>
      <c r="BA87" s="276"/>
      <c r="BB87" s="114"/>
    </row>
    <row r="88" spans="1:54" s="109" customFormat="1" ht="27.75" customHeight="1">
      <c r="A88" s="117" t="s">
        <v>377</v>
      </c>
      <c r="B88" s="194"/>
      <c r="C88" s="340" t="str">
        <f>IF(B88="","",VLOOKUP(B88,Упутство!$BE$2:$BF$1740,2,FALSE))</f>
        <v/>
      </c>
      <c r="D88" s="133"/>
      <c r="E88" s="133"/>
      <c r="F88" s="133"/>
      <c r="G88" s="133"/>
      <c r="H88" s="133"/>
      <c r="I88" s="133"/>
      <c r="J88" s="133"/>
      <c r="K88" s="133"/>
      <c r="L88" s="133">
        <f t="shared" si="1"/>
        <v>0</v>
      </c>
      <c r="M88" s="142">
        <f t="shared" si="2"/>
        <v>0</v>
      </c>
      <c r="O88" s="232"/>
      <c r="P88" s="232"/>
      <c r="Q88" s="232"/>
      <c r="R88" s="232"/>
      <c r="S88" s="232"/>
      <c r="T88" s="232"/>
      <c r="U88" s="232"/>
      <c r="V88" s="232"/>
      <c r="W88" s="112"/>
      <c r="AB88" s="221"/>
      <c r="AC88" s="222"/>
      <c r="AD88" s="223"/>
      <c r="AE88" s="222"/>
      <c r="AN88" s="230"/>
      <c r="AO88" s="231"/>
      <c r="AP88" s="114"/>
      <c r="AQ88" s="114"/>
      <c r="AR88" s="272"/>
      <c r="AS88" s="272"/>
      <c r="AT88" s="272"/>
      <c r="AU88" s="273"/>
      <c r="AV88" s="279"/>
      <c r="AW88" s="273"/>
      <c r="AX88" s="272"/>
      <c r="AY88" s="272"/>
      <c r="AZ88" s="275"/>
      <c r="BA88" s="276"/>
      <c r="BB88" s="114"/>
    </row>
    <row r="89" spans="1:54" s="109" customFormat="1" ht="27.75" customHeight="1">
      <c r="A89" s="117" t="s">
        <v>378</v>
      </c>
      <c r="B89" s="194"/>
      <c r="C89" s="340" t="str">
        <f>IF(B89="","",VLOOKUP(B89,Упутство!$BE$2:$BF$1740,2,FALSE))</f>
        <v/>
      </c>
      <c r="D89" s="133"/>
      <c r="E89" s="133"/>
      <c r="F89" s="133"/>
      <c r="G89" s="133"/>
      <c r="H89" s="133"/>
      <c r="I89" s="133"/>
      <c r="J89" s="133"/>
      <c r="K89" s="133"/>
      <c r="L89" s="133">
        <f t="shared" si="1"/>
        <v>0</v>
      </c>
      <c r="M89" s="142">
        <f t="shared" si="2"/>
        <v>0</v>
      </c>
      <c r="O89" s="232"/>
      <c r="P89" s="232"/>
      <c r="Q89" s="232"/>
      <c r="R89" s="232"/>
      <c r="S89" s="232"/>
      <c r="T89" s="232"/>
      <c r="U89" s="232"/>
      <c r="V89" s="232"/>
      <c r="W89" s="112"/>
      <c r="AB89" s="221"/>
      <c r="AC89" s="222"/>
      <c r="AD89" s="223"/>
      <c r="AE89" s="222"/>
      <c r="AN89" s="230"/>
      <c r="AO89" s="231"/>
      <c r="AP89" s="114"/>
      <c r="AQ89" s="114"/>
      <c r="AR89" s="272"/>
      <c r="AS89" s="272"/>
      <c r="AT89" s="272"/>
      <c r="AU89" s="273"/>
      <c r="AV89" s="279"/>
      <c r="AW89" s="273"/>
      <c r="AX89" s="272"/>
      <c r="AY89" s="272"/>
      <c r="AZ89" s="275"/>
      <c r="BA89" s="276"/>
      <c r="BB89" s="114"/>
    </row>
    <row r="90" spans="1:54" s="109" customFormat="1" ht="27.75" customHeight="1">
      <c r="A90" s="140" t="s">
        <v>379</v>
      </c>
      <c r="B90" s="195">
        <v>422000</v>
      </c>
      <c r="C90" s="339" t="str">
        <f>IF(B90="","",VLOOKUP(B90,Упутство!$BE$2:$BF$1740,2,FALSE))</f>
        <v>Трошкови путовања</v>
      </c>
      <c r="D90" s="139">
        <f>SUM(D91:D95)</f>
        <v>0</v>
      </c>
      <c r="E90" s="139">
        <f t="shared" ref="E90:K90" si="14">SUM(E91:E95)</f>
        <v>0</v>
      </c>
      <c r="F90" s="139">
        <f t="shared" ref="F90" si="15">SUM(F91:F95)</f>
        <v>0</v>
      </c>
      <c r="G90" s="139">
        <f>SUM(G91:G95)</f>
        <v>0</v>
      </c>
      <c r="H90" s="139">
        <f t="shared" si="14"/>
        <v>0</v>
      </c>
      <c r="I90" s="139">
        <f t="shared" si="14"/>
        <v>0</v>
      </c>
      <c r="J90" s="139">
        <f t="shared" si="14"/>
        <v>0</v>
      </c>
      <c r="K90" s="139">
        <f t="shared" si="14"/>
        <v>0</v>
      </c>
      <c r="L90" s="139">
        <f t="shared" si="1"/>
        <v>0</v>
      </c>
      <c r="M90" s="141">
        <f t="shared" si="2"/>
        <v>0</v>
      </c>
      <c r="O90" s="232"/>
      <c r="P90" s="232"/>
      <c r="Q90" s="232"/>
      <c r="R90" s="232"/>
      <c r="S90" s="232"/>
      <c r="T90" s="232"/>
      <c r="U90" s="232"/>
      <c r="V90" s="232"/>
      <c r="W90" s="112"/>
      <c r="AB90" s="221"/>
      <c r="AC90" s="222"/>
      <c r="AD90" s="223"/>
      <c r="AE90" s="222"/>
      <c r="AN90" s="230"/>
      <c r="AO90" s="231"/>
      <c r="AP90" s="114"/>
      <c r="AQ90" s="114"/>
      <c r="AR90" s="272"/>
      <c r="AS90" s="272"/>
      <c r="AT90" s="272"/>
      <c r="AU90" s="273"/>
      <c r="AV90" s="279"/>
      <c r="AW90" s="273"/>
      <c r="AX90" s="272"/>
      <c r="AY90" s="272"/>
      <c r="AZ90" s="275"/>
      <c r="BA90" s="276"/>
      <c r="BB90" s="114"/>
    </row>
    <row r="91" spans="1:54" s="109" customFormat="1" ht="27.75" customHeight="1">
      <c r="A91" s="117" t="s">
        <v>380</v>
      </c>
      <c r="B91" s="194"/>
      <c r="C91" s="340" t="str">
        <f>IF(B91="","",VLOOKUP(B91,Упутство!$BE$2:$BF$1740,2,FALSE))</f>
        <v/>
      </c>
      <c r="D91" s="133"/>
      <c r="E91" s="133"/>
      <c r="F91" s="133"/>
      <c r="G91" s="133"/>
      <c r="H91" s="133"/>
      <c r="I91" s="133"/>
      <c r="J91" s="133"/>
      <c r="K91" s="133"/>
      <c r="L91" s="133">
        <f t="shared" si="1"/>
        <v>0</v>
      </c>
      <c r="M91" s="142">
        <f t="shared" si="2"/>
        <v>0</v>
      </c>
      <c r="O91" s="232"/>
      <c r="P91" s="232"/>
      <c r="Q91" s="232"/>
      <c r="R91" s="232"/>
      <c r="S91" s="232"/>
      <c r="T91" s="232"/>
      <c r="U91" s="232"/>
      <c r="V91" s="232"/>
      <c r="W91" s="112"/>
      <c r="AB91" s="221"/>
      <c r="AC91" s="222"/>
      <c r="AD91" s="223"/>
      <c r="AE91" s="222"/>
      <c r="AN91" s="230"/>
      <c r="AO91" s="231"/>
      <c r="AP91" s="114"/>
      <c r="AQ91" s="114"/>
      <c r="AR91" s="272"/>
      <c r="AS91" s="272"/>
      <c r="AT91" s="272"/>
      <c r="AU91" s="273"/>
      <c r="AV91" s="279"/>
      <c r="AW91" s="273"/>
      <c r="AX91" s="272"/>
      <c r="AY91" s="272"/>
      <c r="AZ91" s="275"/>
      <c r="BA91" s="276"/>
      <c r="BB91" s="114"/>
    </row>
    <row r="92" spans="1:54" s="109" customFormat="1" ht="27.75" customHeight="1">
      <c r="A92" s="117" t="s">
        <v>381</v>
      </c>
      <c r="B92" s="194"/>
      <c r="C92" s="340" t="str">
        <f>IF(B92="","",VLOOKUP(B92,Упутство!$BE$2:$BF$1740,2,FALSE))</f>
        <v/>
      </c>
      <c r="D92" s="133"/>
      <c r="E92" s="133"/>
      <c r="F92" s="133"/>
      <c r="G92" s="133"/>
      <c r="H92" s="133"/>
      <c r="I92" s="133"/>
      <c r="J92" s="133"/>
      <c r="K92" s="133"/>
      <c r="L92" s="133">
        <f t="shared" si="1"/>
        <v>0</v>
      </c>
      <c r="M92" s="142">
        <f t="shared" si="2"/>
        <v>0</v>
      </c>
      <c r="O92" s="232"/>
      <c r="P92" s="232"/>
      <c r="Q92" s="232"/>
      <c r="R92" s="232"/>
      <c r="S92" s="232"/>
      <c r="T92" s="232"/>
      <c r="U92" s="232"/>
      <c r="V92" s="232"/>
      <c r="W92" s="112"/>
      <c r="AB92" s="221"/>
      <c r="AC92" s="222"/>
      <c r="AD92" s="223"/>
      <c r="AE92" s="222"/>
      <c r="AN92" s="230"/>
      <c r="AO92" s="231"/>
      <c r="AP92" s="114"/>
      <c r="AQ92" s="114"/>
      <c r="AR92" s="272"/>
      <c r="AS92" s="272"/>
      <c r="AT92" s="272"/>
      <c r="AU92" s="273"/>
      <c r="AV92" s="279"/>
      <c r="AW92" s="273"/>
      <c r="AX92" s="272"/>
      <c r="AY92" s="272"/>
      <c r="AZ92" s="275"/>
      <c r="BA92" s="276"/>
      <c r="BB92" s="114"/>
    </row>
    <row r="93" spans="1:54" s="109" customFormat="1" ht="27.75" customHeight="1">
      <c r="A93" s="117" t="s">
        <v>382</v>
      </c>
      <c r="B93" s="194"/>
      <c r="C93" s="340" t="str">
        <f>IF(B93="","",VLOOKUP(B93,Упутство!$BE$2:$BF$1740,2,FALSE))</f>
        <v/>
      </c>
      <c r="D93" s="133"/>
      <c r="E93" s="133"/>
      <c r="F93" s="133"/>
      <c r="G93" s="133"/>
      <c r="H93" s="133"/>
      <c r="I93" s="133"/>
      <c r="J93" s="133"/>
      <c r="K93" s="133"/>
      <c r="L93" s="133">
        <f t="shared" si="1"/>
        <v>0</v>
      </c>
      <c r="M93" s="142">
        <f t="shared" si="2"/>
        <v>0</v>
      </c>
      <c r="O93" s="232"/>
      <c r="P93" s="232"/>
      <c r="Q93" s="232"/>
      <c r="R93" s="232"/>
      <c r="S93" s="232"/>
      <c r="T93" s="232"/>
      <c r="U93" s="232"/>
      <c r="V93" s="232"/>
      <c r="W93" s="112"/>
      <c r="AB93" s="221"/>
      <c r="AC93" s="222"/>
      <c r="AD93" s="223"/>
      <c r="AE93" s="222"/>
      <c r="AN93" s="230"/>
      <c r="AO93" s="231"/>
      <c r="AP93" s="114"/>
      <c r="AQ93" s="114"/>
      <c r="AR93" s="272"/>
      <c r="AS93" s="272"/>
      <c r="AT93" s="272"/>
      <c r="AU93" s="273"/>
      <c r="AV93" s="279"/>
      <c r="AW93" s="273"/>
      <c r="AX93" s="272"/>
      <c r="AY93" s="272"/>
      <c r="AZ93" s="275"/>
      <c r="BA93" s="276"/>
      <c r="BB93" s="114"/>
    </row>
    <row r="94" spans="1:54" s="109" customFormat="1" ht="27.75" customHeight="1">
      <c r="A94" s="117" t="s">
        <v>383</v>
      </c>
      <c r="B94" s="194"/>
      <c r="C94" s="340" t="str">
        <f>IF(B94="","",VLOOKUP(B94,Упутство!$BE$2:$BF$1740,2,FALSE))</f>
        <v/>
      </c>
      <c r="D94" s="133"/>
      <c r="E94" s="133"/>
      <c r="F94" s="133"/>
      <c r="G94" s="133"/>
      <c r="H94" s="133"/>
      <c r="I94" s="133"/>
      <c r="J94" s="133"/>
      <c r="K94" s="133"/>
      <c r="L94" s="133">
        <f t="shared" si="1"/>
        <v>0</v>
      </c>
      <c r="M94" s="142">
        <f t="shared" si="2"/>
        <v>0</v>
      </c>
      <c r="O94" s="232"/>
      <c r="P94" s="232"/>
      <c r="Q94" s="232"/>
      <c r="R94" s="232"/>
      <c r="S94" s="232"/>
      <c r="T94" s="232"/>
      <c r="U94" s="232"/>
      <c r="V94" s="232"/>
      <c r="W94" s="112"/>
      <c r="AB94" s="221"/>
      <c r="AC94" s="222"/>
      <c r="AD94" s="223"/>
      <c r="AE94" s="222"/>
      <c r="AN94" s="230"/>
      <c r="AO94" s="231"/>
      <c r="AP94" s="114"/>
      <c r="AQ94" s="114"/>
      <c r="AR94" s="272"/>
      <c r="AS94" s="272"/>
      <c r="AT94" s="272"/>
      <c r="AU94" s="273"/>
      <c r="AV94" s="279"/>
      <c r="AW94" s="273"/>
      <c r="AX94" s="272"/>
      <c r="AY94" s="272"/>
      <c r="AZ94" s="275"/>
      <c r="BA94" s="276"/>
      <c r="BB94" s="114"/>
    </row>
    <row r="95" spans="1:54" s="109" customFormat="1" ht="27.75" customHeight="1">
      <c r="A95" s="117" t="s">
        <v>384</v>
      </c>
      <c r="B95" s="194"/>
      <c r="C95" s="340" t="str">
        <f>IF(B95="","",VLOOKUP(B95,Упутство!$BE$2:$BF$1740,2,FALSE))</f>
        <v/>
      </c>
      <c r="D95" s="133"/>
      <c r="E95" s="133"/>
      <c r="F95" s="133"/>
      <c r="G95" s="133"/>
      <c r="H95" s="133"/>
      <c r="I95" s="133"/>
      <c r="J95" s="133"/>
      <c r="K95" s="133"/>
      <c r="L95" s="133">
        <f t="shared" si="1"/>
        <v>0</v>
      </c>
      <c r="M95" s="142">
        <f t="shared" si="2"/>
        <v>0</v>
      </c>
      <c r="O95" s="232"/>
      <c r="P95" s="232"/>
      <c r="Q95" s="232"/>
      <c r="R95" s="232"/>
      <c r="S95" s="232"/>
      <c r="T95" s="232"/>
      <c r="U95" s="232"/>
      <c r="V95" s="232"/>
      <c r="W95" s="112"/>
      <c r="AB95" s="221"/>
      <c r="AC95" s="222"/>
      <c r="AD95" s="223"/>
      <c r="AE95" s="222"/>
      <c r="AN95" s="230"/>
      <c r="AO95" s="231"/>
      <c r="AP95" s="114"/>
      <c r="AQ95" s="114"/>
      <c r="AR95" s="272"/>
      <c r="AS95" s="272"/>
      <c r="AT95" s="272"/>
      <c r="AU95" s="273"/>
      <c r="AV95" s="279"/>
      <c r="AW95" s="273"/>
      <c r="AX95" s="272"/>
      <c r="AY95" s="272"/>
      <c r="AZ95" s="275"/>
      <c r="BA95" s="276"/>
      <c r="BB95" s="114"/>
    </row>
    <row r="96" spans="1:54" s="109" customFormat="1" ht="27.75" customHeight="1">
      <c r="A96" s="140" t="s">
        <v>385</v>
      </c>
      <c r="B96" s="195">
        <v>423000</v>
      </c>
      <c r="C96" s="339" t="str">
        <f>IF(B96="","",VLOOKUP(B96,Упутство!$BE$2:$BF$1740,2,FALSE))</f>
        <v>Услуге по уговору</v>
      </c>
      <c r="D96" s="139">
        <f t="shared" ref="D96:K96" si="16">SUM(D97:D103)</f>
        <v>0</v>
      </c>
      <c r="E96" s="139">
        <f t="shared" si="16"/>
        <v>0</v>
      </c>
      <c r="F96" s="139">
        <f t="shared" si="16"/>
        <v>0</v>
      </c>
      <c r="G96" s="139">
        <f t="shared" si="16"/>
        <v>0</v>
      </c>
      <c r="H96" s="139">
        <f t="shared" si="16"/>
        <v>0</v>
      </c>
      <c r="I96" s="139">
        <f t="shared" si="16"/>
        <v>0</v>
      </c>
      <c r="J96" s="139">
        <f t="shared" si="16"/>
        <v>0</v>
      </c>
      <c r="K96" s="139">
        <f t="shared" si="16"/>
        <v>0</v>
      </c>
      <c r="L96" s="139">
        <f t="shared" si="1"/>
        <v>0</v>
      </c>
      <c r="M96" s="141">
        <f t="shared" si="2"/>
        <v>0</v>
      </c>
      <c r="O96" s="232"/>
      <c r="P96" s="232"/>
      <c r="Q96" s="232"/>
      <c r="R96" s="232"/>
      <c r="S96" s="232"/>
      <c r="T96" s="232"/>
      <c r="U96" s="232"/>
      <c r="V96" s="232"/>
      <c r="W96" s="112"/>
      <c r="AB96" s="221"/>
      <c r="AC96" s="222"/>
      <c r="AD96" s="223"/>
      <c r="AE96" s="222"/>
      <c r="AN96" s="230"/>
      <c r="AO96" s="231"/>
      <c r="AP96" s="114"/>
      <c r="AQ96" s="114"/>
      <c r="AR96" s="272"/>
      <c r="AS96" s="272"/>
      <c r="AT96" s="272"/>
      <c r="AU96" s="273"/>
      <c r="AV96" s="279"/>
      <c r="AW96" s="273"/>
      <c r="AX96" s="272"/>
      <c r="AY96" s="272"/>
      <c r="AZ96" s="275"/>
      <c r="BA96" s="276"/>
      <c r="BB96" s="114"/>
    </row>
    <row r="97" spans="1:54" s="109" customFormat="1" ht="27.75" customHeight="1">
      <c r="A97" s="117" t="s">
        <v>386</v>
      </c>
      <c r="B97" s="194"/>
      <c r="C97" s="340" t="str">
        <f>IF(B97="","",VLOOKUP(B97,Упутство!$BE$2:$BF$1740,2,FALSE))</f>
        <v/>
      </c>
      <c r="D97" s="133"/>
      <c r="E97" s="133"/>
      <c r="F97" s="133"/>
      <c r="G97" s="133"/>
      <c r="H97" s="133"/>
      <c r="I97" s="133"/>
      <c r="J97" s="133"/>
      <c r="K97" s="133"/>
      <c r="L97" s="133">
        <f t="shared" si="1"/>
        <v>0</v>
      </c>
      <c r="M97" s="142">
        <f t="shared" si="2"/>
        <v>0</v>
      </c>
      <c r="O97" s="232"/>
      <c r="P97" s="232"/>
      <c r="Q97" s="232"/>
      <c r="R97" s="232"/>
      <c r="S97" s="232"/>
      <c r="T97" s="232"/>
      <c r="U97" s="232"/>
      <c r="V97" s="232"/>
      <c r="W97" s="112"/>
      <c r="AB97" s="221"/>
      <c r="AC97" s="222"/>
      <c r="AD97" s="223"/>
      <c r="AE97" s="222"/>
      <c r="AN97" s="230"/>
      <c r="AO97" s="231"/>
      <c r="AP97" s="114"/>
      <c r="AQ97" s="114"/>
      <c r="AR97" s="272"/>
      <c r="AS97" s="272"/>
      <c r="AT97" s="272"/>
      <c r="AU97" s="273"/>
      <c r="AV97" s="279"/>
      <c r="AW97" s="273"/>
      <c r="AX97" s="272"/>
      <c r="AY97" s="272"/>
      <c r="AZ97" s="275"/>
      <c r="BA97" s="276"/>
      <c r="BB97" s="114"/>
    </row>
    <row r="98" spans="1:54" s="109" customFormat="1" ht="27.75" customHeight="1">
      <c r="A98" s="117" t="s">
        <v>387</v>
      </c>
      <c r="B98" s="194"/>
      <c r="C98" s="340" t="str">
        <f>IF(B98="","",VLOOKUP(B98,Упутство!$BE$2:$BF$1740,2,FALSE))</f>
        <v/>
      </c>
      <c r="D98" s="133"/>
      <c r="E98" s="133"/>
      <c r="F98" s="133"/>
      <c r="G98" s="133"/>
      <c r="H98" s="133"/>
      <c r="I98" s="133"/>
      <c r="J98" s="133"/>
      <c r="K98" s="133"/>
      <c r="L98" s="133">
        <f t="shared" si="1"/>
        <v>0</v>
      </c>
      <c r="M98" s="142">
        <f t="shared" si="2"/>
        <v>0</v>
      </c>
      <c r="O98" s="232"/>
      <c r="P98" s="232"/>
      <c r="Q98" s="232"/>
      <c r="R98" s="232"/>
      <c r="S98" s="232"/>
      <c r="T98" s="232"/>
      <c r="U98" s="232"/>
      <c r="V98" s="232"/>
      <c r="W98" s="112"/>
      <c r="AB98" s="221"/>
      <c r="AC98" s="222"/>
      <c r="AD98" s="223"/>
      <c r="AE98" s="222"/>
      <c r="AN98" s="230"/>
      <c r="AO98" s="231"/>
      <c r="AP98" s="114"/>
      <c r="AQ98" s="114"/>
      <c r="AR98" s="272"/>
      <c r="AS98" s="272"/>
      <c r="AT98" s="272"/>
      <c r="AU98" s="273"/>
      <c r="AV98" s="279"/>
      <c r="AW98" s="273"/>
      <c r="AX98" s="272"/>
      <c r="AY98" s="272"/>
      <c r="AZ98" s="275"/>
      <c r="BA98" s="276"/>
      <c r="BB98" s="114"/>
    </row>
    <row r="99" spans="1:54" s="109" customFormat="1" ht="27.75" customHeight="1">
      <c r="A99" s="117" t="s">
        <v>388</v>
      </c>
      <c r="B99" s="194"/>
      <c r="C99" s="340" t="str">
        <f>IF(B99="","",VLOOKUP(B99,Упутство!$BE$2:$BF$1740,2,FALSE))</f>
        <v/>
      </c>
      <c r="D99" s="133"/>
      <c r="E99" s="133"/>
      <c r="F99" s="133"/>
      <c r="G99" s="133"/>
      <c r="H99" s="133"/>
      <c r="I99" s="133"/>
      <c r="J99" s="133"/>
      <c r="K99" s="133"/>
      <c r="L99" s="133">
        <f t="shared" si="1"/>
        <v>0</v>
      </c>
      <c r="M99" s="142">
        <f t="shared" si="2"/>
        <v>0</v>
      </c>
      <c r="O99" s="232"/>
      <c r="P99" s="232"/>
      <c r="Q99" s="232"/>
      <c r="R99" s="232"/>
      <c r="S99" s="232"/>
      <c r="T99" s="232"/>
      <c r="U99" s="232"/>
      <c r="V99" s="232"/>
      <c r="W99" s="112"/>
      <c r="AB99" s="221"/>
      <c r="AC99" s="222"/>
      <c r="AD99" s="223"/>
      <c r="AE99" s="222"/>
      <c r="AN99" s="230"/>
      <c r="AO99" s="231"/>
      <c r="AP99" s="114"/>
      <c r="AQ99" s="114"/>
      <c r="AR99" s="272"/>
      <c r="AS99" s="272"/>
      <c r="AT99" s="272"/>
      <c r="AU99" s="273"/>
      <c r="AV99" s="279"/>
      <c r="AW99" s="273"/>
      <c r="AX99" s="272"/>
      <c r="AY99" s="272"/>
      <c r="AZ99" s="275"/>
      <c r="BA99" s="276"/>
      <c r="BB99" s="114"/>
    </row>
    <row r="100" spans="1:54" s="109" customFormat="1" ht="27.75" customHeight="1">
      <c r="A100" s="117" t="s">
        <v>389</v>
      </c>
      <c r="B100" s="194"/>
      <c r="C100" s="340" t="str">
        <f>IF(B100="","",VLOOKUP(B100,Упутство!$BE$2:$BF$1740,2,FALSE))</f>
        <v/>
      </c>
      <c r="D100" s="133"/>
      <c r="E100" s="133"/>
      <c r="F100" s="133"/>
      <c r="G100" s="133"/>
      <c r="H100" s="133"/>
      <c r="I100" s="133"/>
      <c r="J100" s="133"/>
      <c r="K100" s="133"/>
      <c r="L100" s="133">
        <f t="shared" si="1"/>
        <v>0</v>
      </c>
      <c r="M100" s="142">
        <f t="shared" si="2"/>
        <v>0</v>
      </c>
      <c r="O100" s="232"/>
      <c r="P100" s="232"/>
      <c r="Q100" s="232"/>
      <c r="R100" s="232"/>
      <c r="S100" s="232"/>
      <c r="T100" s="232"/>
      <c r="U100" s="232"/>
      <c r="V100" s="232"/>
      <c r="W100" s="112"/>
      <c r="AB100" s="221"/>
      <c r="AC100" s="222"/>
      <c r="AD100" s="223"/>
      <c r="AE100" s="222"/>
      <c r="AN100" s="230"/>
      <c r="AO100" s="231"/>
      <c r="AP100" s="114"/>
      <c r="AQ100" s="114"/>
      <c r="AR100" s="272"/>
      <c r="AS100" s="272"/>
      <c r="AT100" s="272"/>
      <c r="AU100" s="273"/>
      <c r="AV100" s="279"/>
      <c r="AW100" s="273"/>
      <c r="AX100" s="272"/>
      <c r="AY100" s="272"/>
      <c r="AZ100" s="275"/>
      <c r="BA100" s="276"/>
      <c r="BB100" s="114"/>
    </row>
    <row r="101" spans="1:54" s="109" customFormat="1" ht="27.75" customHeight="1">
      <c r="A101" s="117" t="s">
        <v>390</v>
      </c>
      <c r="B101" s="194"/>
      <c r="C101" s="340" t="str">
        <f>IF(B101="","",VLOOKUP(B101,Упутство!$BE$2:$BF$1740,2,FALSE))</f>
        <v/>
      </c>
      <c r="D101" s="133"/>
      <c r="E101" s="133"/>
      <c r="F101" s="133"/>
      <c r="G101" s="133"/>
      <c r="H101" s="133"/>
      <c r="I101" s="133"/>
      <c r="J101" s="133"/>
      <c r="K101" s="133"/>
      <c r="L101" s="133">
        <f t="shared" si="1"/>
        <v>0</v>
      </c>
      <c r="M101" s="142">
        <f t="shared" si="2"/>
        <v>0</v>
      </c>
      <c r="O101" s="232"/>
      <c r="P101" s="232"/>
      <c r="Q101" s="232"/>
      <c r="R101" s="232"/>
      <c r="S101" s="232"/>
      <c r="T101" s="232"/>
      <c r="U101" s="232"/>
      <c r="V101" s="232"/>
      <c r="W101" s="112"/>
      <c r="AB101" s="221"/>
      <c r="AC101" s="222"/>
      <c r="AD101" s="223"/>
      <c r="AE101" s="222"/>
      <c r="AN101" s="230"/>
      <c r="AO101" s="231"/>
      <c r="AP101" s="114"/>
      <c r="AQ101" s="114"/>
      <c r="AR101" s="272"/>
      <c r="AS101" s="272"/>
      <c r="AT101" s="272"/>
      <c r="AU101" s="273"/>
      <c r="AV101" s="279"/>
      <c r="AW101" s="273"/>
      <c r="AX101" s="272"/>
      <c r="AY101" s="272"/>
      <c r="AZ101" s="275"/>
      <c r="BA101" s="276"/>
      <c r="BB101" s="114"/>
    </row>
    <row r="102" spans="1:54" s="109" customFormat="1" ht="27.75" customHeight="1">
      <c r="A102" s="117" t="s">
        <v>391</v>
      </c>
      <c r="B102" s="194"/>
      <c r="C102" s="340" t="str">
        <f>IF(B102="","",VLOOKUP(B102,Упутство!$BE$2:$BF$1740,2,FALSE))</f>
        <v/>
      </c>
      <c r="D102" s="133"/>
      <c r="E102" s="133"/>
      <c r="F102" s="133"/>
      <c r="G102" s="133"/>
      <c r="H102" s="133"/>
      <c r="I102" s="133"/>
      <c r="J102" s="133"/>
      <c r="K102" s="133"/>
      <c r="L102" s="133">
        <f t="shared" si="1"/>
        <v>0</v>
      </c>
      <c r="M102" s="142">
        <f t="shared" si="2"/>
        <v>0</v>
      </c>
      <c r="O102" s="232"/>
      <c r="P102" s="232"/>
      <c r="Q102" s="232"/>
      <c r="R102" s="232"/>
      <c r="S102" s="232"/>
      <c r="T102" s="232"/>
      <c r="U102" s="232"/>
      <c r="V102" s="232"/>
      <c r="W102" s="112"/>
      <c r="AB102" s="221"/>
      <c r="AC102" s="222"/>
      <c r="AD102" s="223"/>
      <c r="AE102" s="222"/>
      <c r="AN102" s="230"/>
      <c r="AO102" s="231"/>
      <c r="AP102" s="114"/>
      <c r="AQ102" s="114"/>
      <c r="AR102" s="272"/>
      <c r="AS102" s="272"/>
      <c r="AT102" s="272"/>
      <c r="AU102" s="273"/>
      <c r="AV102" s="279"/>
      <c r="AW102" s="273"/>
      <c r="AX102" s="272"/>
      <c r="AY102" s="272"/>
      <c r="AZ102" s="275"/>
      <c r="BA102" s="276"/>
      <c r="BB102" s="114"/>
    </row>
    <row r="103" spans="1:54" s="109" customFormat="1" ht="27.75" customHeight="1">
      <c r="A103" s="117" t="s">
        <v>392</v>
      </c>
      <c r="B103" s="194"/>
      <c r="C103" s="340" t="str">
        <f>IF(B103="","",VLOOKUP(B103,Упутство!$BE$2:$BF$1740,2,FALSE))</f>
        <v/>
      </c>
      <c r="D103" s="133"/>
      <c r="E103" s="133"/>
      <c r="F103" s="133"/>
      <c r="G103" s="133"/>
      <c r="H103" s="133"/>
      <c r="I103" s="133"/>
      <c r="J103" s="133"/>
      <c r="K103" s="133"/>
      <c r="L103" s="133">
        <f t="shared" si="1"/>
        <v>0</v>
      </c>
      <c r="M103" s="142">
        <f t="shared" si="2"/>
        <v>0</v>
      </c>
      <c r="O103" s="232"/>
      <c r="P103" s="232"/>
      <c r="Q103" s="232"/>
      <c r="R103" s="232"/>
      <c r="S103" s="232"/>
      <c r="T103" s="232"/>
      <c r="U103" s="232"/>
      <c r="V103" s="232"/>
      <c r="W103" s="112"/>
      <c r="AB103" s="221"/>
      <c r="AC103" s="222"/>
      <c r="AD103" s="223"/>
      <c r="AE103" s="222"/>
      <c r="AN103" s="230"/>
      <c r="AO103" s="231"/>
      <c r="AP103" s="114"/>
      <c r="AQ103" s="114"/>
      <c r="AR103" s="272"/>
      <c r="AS103" s="272"/>
      <c r="AT103" s="272"/>
      <c r="AU103" s="273"/>
      <c r="AV103" s="279"/>
      <c r="AW103" s="273"/>
      <c r="AX103" s="272"/>
      <c r="AY103" s="272"/>
      <c r="AZ103" s="275"/>
      <c r="BA103" s="276"/>
      <c r="BB103" s="114"/>
    </row>
    <row r="104" spans="1:54" s="109" customFormat="1" ht="27.75" customHeight="1">
      <c r="A104" s="140" t="s">
        <v>393</v>
      </c>
      <c r="B104" s="195">
        <v>424000</v>
      </c>
      <c r="C104" s="339" t="str">
        <f>IF(B104="","",VLOOKUP(B104,Упутство!$BE$2:$BF$1740,2,FALSE))</f>
        <v>Специјализоване услуге</v>
      </c>
      <c r="D104" s="139">
        <f t="shared" ref="D104:K104" si="17">SUM(D105:D109)</f>
        <v>0</v>
      </c>
      <c r="E104" s="139">
        <f t="shared" si="17"/>
        <v>0</v>
      </c>
      <c r="F104" s="139">
        <f t="shared" si="17"/>
        <v>0</v>
      </c>
      <c r="G104" s="139">
        <f t="shared" si="17"/>
        <v>0</v>
      </c>
      <c r="H104" s="139">
        <f t="shared" si="17"/>
        <v>0</v>
      </c>
      <c r="I104" s="139">
        <f t="shared" si="17"/>
        <v>0</v>
      </c>
      <c r="J104" s="139">
        <f t="shared" si="17"/>
        <v>0</v>
      </c>
      <c r="K104" s="139">
        <f t="shared" si="17"/>
        <v>0</v>
      </c>
      <c r="L104" s="139">
        <f t="shared" si="1"/>
        <v>0</v>
      </c>
      <c r="M104" s="141">
        <f t="shared" si="2"/>
        <v>0</v>
      </c>
      <c r="O104" s="232"/>
      <c r="P104" s="232"/>
      <c r="Q104" s="232"/>
      <c r="R104" s="232"/>
      <c r="S104" s="232"/>
      <c r="T104" s="232"/>
      <c r="U104" s="232"/>
      <c r="V104" s="232"/>
      <c r="W104" s="112"/>
      <c r="AB104" s="221"/>
      <c r="AC104" s="222"/>
      <c r="AD104" s="223"/>
      <c r="AE104" s="222"/>
      <c r="AN104" s="230"/>
      <c r="AO104" s="231"/>
      <c r="AP104" s="114"/>
      <c r="AQ104" s="114"/>
      <c r="AR104" s="272"/>
      <c r="AS104" s="272"/>
      <c r="AT104" s="272"/>
      <c r="AU104" s="273"/>
      <c r="AV104" s="279"/>
      <c r="AW104" s="273"/>
      <c r="AX104" s="272"/>
      <c r="AY104" s="272"/>
      <c r="AZ104" s="275"/>
      <c r="BA104" s="276"/>
      <c r="BB104" s="114"/>
    </row>
    <row r="105" spans="1:54" s="109" customFormat="1" ht="27.75" customHeight="1">
      <c r="A105" s="117" t="s">
        <v>394</v>
      </c>
      <c r="B105" s="194"/>
      <c r="C105" s="340" t="str">
        <f>IF(B105="","",VLOOKUP(B105,Упутство!$BE$2:$BF$1740,2,FALSE))</f>
        <v/>
      </c>
      <c r="D105" s="133"/>
      <c r="E105" s="133"/>
      <c r="F105" s="133"/>
      <c r="G105" s="133"/>
      <c r="H105" s="133"/>
      <c r="I105" s="133"/>
      <c r="J105" s="133"/>
      <c r="K105" s="133"/>
      <c r="L105" s="133">
        <f t="shared" si="1"/>
        <v>0</v>
      </c>
      <c r="M105" s="142">
        <f t="shared" si="2"/>
        <v>0</v>
      </c>
      <c r="O105" s="232"/>
      <c r="P105" s="232"/>
      <c r="Q105" s="232"/>
      <c r="R105" s="232"/>
      <c r="S105" s="232"/>
      <c r="T105" s="232"/>
      <c r="U105" s="232"/>
      <c r="V105" s="232"/>
      <c r="W105" s="112"/>
      <c r="AB105" s="221"/>
      <c r="AC105" s="222"/>
      <c r="AD105" s="223"/>
      <c r="AE105" s="222"/>
      <c r="AN105" s="230"/>
      <c r="AO105" s="231"/>
      <c r="AP105" s="114"/>
      <c r="AQ105" s="114"/>
      <c r="AR105" s="272"/>
      <c r="AS105" s="272"/>
      <c r="AT105" s="272"/>
      <c r="AU105" s="273"/>
      <c r="AV105" s="279"/>
      <c r="AW105" s="273"/>
      <c r="AX105" s="272"/>
      <c r="AY105" s="272"/>
      <c r="AZ105" s="275"/>
      <c r="BA105" s="276"/>
      <c r="BB105" s="114"/>
    </row>
    <row r="106" spans="1:54" s="109" customFormat="1" ht="27.75" customHeight="1">
      <c r="A106" s="117" t="s">
        <v>395</v>
      </c>
      <c r="B106" s="194"/>
      <c r="C106" s="340" t="str">
        <f>IF(B106="","",VLOOKUP(B106,Упутство!$BE$2:$BF$1740,2,FALSE))</f>
        <v/>
      </c>
      <c r="D106" s="133"/>
      <c r="E106" s="133"/>
      <c r="F106" s="133"/>
      <c r="G106" s="133"/>
      <c r="H106" s="133"/>
      <c r="I106" s="133"/>
      <c r="J106" s="133"/>
      <c r="K106" s="133"/>
      <c r="L106" s="133">
        <f t="shared" ref="L106:L166" si="18">SUM(F106,H106,J106)</f>
        <v>0</v>
      </c>
      <c r="M106" s="142">
        <f t="shared" ref="M106:M166" si="19">SUM(G106,I106,K106)</f>
        <v>0</v>
      </c>
      <c r="O106" s="232"/>
      <c r="P106" s="232"/>
      <c r="Q106" s="232"/>
      <c r="R106" s="232"/>
      <c r="S106" s="232"/>
      <c r="T106" s="232"/>
      <c r="U106" s="232"/>
      <c r="V106" s="232"/>
      <c r="W106" s="112"/>
      <c r="AB106" s="221"/>
      <c r="AC106" s="222"/>
      <c r="AD106" s="223"/>
      <c r="AE106" s="222"/>
      <c r="AN106" s="230"/>
      <c r="AO106" s="231"/>
      <c r="AP106" s="114"/>
      <c r="AQ106" s="114"/>
      <c r="AR106" s="272"/>
      <c r="AS106" s="272"/>
      <c r="AT106" s="272"/>
      <c r="AU106" s="273"/>
      <c r="AV106" s="279"/>
      <c r="AW106" s="273"/>
      <c r="AX106" s="272"/>
      <c r="AY106" s="272"/>
      <c r="AZ106" s="275"/>
      <c r="BA106" s="276"/>
      <c r="BB106" s="114"/>
    </row>
    <row r="107" spans="1:54" s="109" customFormat="1" ht="27.75" customHeight="1">
      <c r="A107" s="117" t="s">
        <v>396</v>
      </c>
      <c r="B107" s="194"/>
      <c r="C107" s="340" t="str">
        <f>IF(B107="","",VLOOKUP(B107,Упутство!$BE$2:$BF$1740,2,FALSE))</f>
        <v/>
      </c>
      <c r="D107" s="133"/>
      <c r="E107" s="133"/>
      <c r="F107" s="133"/>
      <c r="G107" s="133"/>
      <c r="H107" s="133"/>
      <c r="I107" s="133"/>
      <c r="J107" s="133"/>
      <c r="K107" s="133"/>
      <c r="L107" s="133">
        <f t="shared" si="18"/>
        <v>0</v>
      </c>
      <c r="M107" s="142">
        <f t="shared" si="19"/>
        <v>0</v>
      </c>
      <c r="O107" s="232"/>
      <c r="P107" s="232"/>
      <c r="Q107" s="232"/>
      <c r="R107" s="232"/>
      <c r="S107" s="232"/>
      <c r="T107" s="232"/>
      <c r="U107" s="232"/>
      <c r="V107" s="232"/>
      <c r="W107" s="112"/>
      <c r="AB107" s="221"/>
      <c r="AC107" s="222"/>
      <c r="AD107" s="223"/>
      <c r="AE107" s="222"/>
      <c r="AN107" s="230"/>
      <c r="AO107" s="231"/>
      <c r="AP107" s="114"/>
      <c r="AQ107" s="114"/>
      <c r="AR107" s="272"/>
      <c r="AS107" s="272"/>
      <c r="AT107" s="272"/>
      <c r="AU107" s="273"/>
      <c r="AV107" s="279"/>
      <c r="AW107" s="273"/>
      <c r="AX107" s="272"/>
      <c r="AY107" s="272"/>
      <c r="AZ107" s="275"/>
      <c r="BA107" s="276"/>
      <c r="BB107" s="114"/>
    </row>
    <row r="108" spans="1:54" s="109" customFormat="1" ht="27.75" customHeight="1">
      <c r="A108" s="117" t="s">
        <v>397</v>
      </c>
      <c r="B108" s="194"/>
      <c r="C108" s="340" t="str">
        <f>IF(B108="","",VLOOKUP(B108,Упутство!$BE$2:$BF$1740,2,FALSE))</f>
        <v/>
      </c>
      <c r="D108" s="133"/>
      <c r="E108" s="133"/>
      <c r="F108" s="133"/>
      <c r="G108" s="133"/>
      <c r="H108" s="133"/>
      <c r="I108" s="133"/>
      <c r="J108" s="133"/>
      <c r="K108" s="133"/>
      <c r="L108" s="133">
        <f t="shared" si="18"/>
        <v>0</v>
      </c>
      <c r="M108" s="142">
        <f t="shared" si="19"/>
        <v>0</v>
      </c>
      <c r="O108" s="232"/>
      <c r="P108" s="232"/>
      <c r="Q108" s="232"/>
      <c r="R108" s="232"/>
      <c r="S108" s="232"/>
      <c r="T108" s="232"/>
      <c r="U108" s="232"/>
      <c r="V108" s="232"/>
      <c r="W108" s="112"/>
      <c r="AB108" s="221"/>
      <c r="AC108" s="222"/>
      <c r="AD108" s="223"/>
      <c r="AE108" s="222"/>
      <c r="AN108" s="230"/>
      <c r="AO108" s="231"/>
      <c r="AP108" s="114"/>
      <c r="AQ108" s="114"/>
      <c r="AR108" s="272"/>
      <c r="AS108" s="272"/>
      <c r="AT108" s="272"/>
      <c r="AU108" s="273"/>
      <c r="AV108" s="279"/>
      <c r="AW108" s="273"/>
      <c r="AX108" s="272"/>
      <c r="AY108" s="272"/>
      <c r="AZ108" s="275"/>
      <c r="BA108" s="276"/>
      <c r="BB108" s="114"/>
    </row>
    <row r="109" spans="1:54" s="109" customFormat="1" ht="27.75" customHeight="1">
      <c r="A109" s="117" t="s">
        <v>398</v>
      </c>
      <c r="B109" s="194"/>
      <c r="C109" s="340" t="str">
        <f>IF(B109="","",VLOOKUP(B109,Упутство!$BE$2:$BF$1740,2,FALSE))</f>
        <v/>
      </c>
      <c r="D109" s="133"/>
      <c r="E109" s="133"/>
      <c r="F109" s="133"/>
      <c r="G109" s="133"/>
      <c r="H109" s="133"/>
      <c r="I109" s="133"/>
      <c r="J109" s="133"/>
      <c r="K109" s="133"/>
      <c r="L109" s="133">
        <f t="shared" si="18"/>
        <v>0</v>
      </c>
      <c r="M109" s="142">
        <f t="shared" si="19"/>
        <v>0</v>
      </c>
      <c r="O109" s="232"/>
      <c r="P109" s="232"/>
      <c r="Q109" s="232"/>
      <c r="R109" s="232"/>
      <c r="S109" s="232"/>
      <c r="T109" s="232"/>
      <c r="U109" s="232"/>
      <c r="V109" s="232"/>
      <c r="W109" s="112"/>
      <c r="AB109" s="221"/>
      <c r="AC109" s="222"/>
      <c r="AD109" s="223"/>
      <c r="AE109" s="222"/>
      <c r="AN109" s="230"/>
      <c r="AO109" s="231"/>
      <c r="AP109" s="114"/>
      <c r="AQ109" s="114"/>
      <c r="AR109" s="272"/>
      <c r="AS109" s="272"/>
      <c r="AT109" s="272"/>
      <c r="AU109" s="273"/>
      <c r="AV109" s="279"/>
      <c r="AW109" s="273"/>
      <c r="AX109" s="272"/>
      <c r="AY109" s="272"/>
      <c r="AZ109" s="275"/>
      <c r="BA109" s="276"/>
      <c r="BB109" s="114"/>
    </row>
    <row r="110" spans="1:54" s="109" customFormat="1" ht="27.75" customHeight="1">
      <c r="A110" s="140" t="s">
        <v>399</v>
      </c>
      <c r="B110" s="195">
        <v>425000</v>
      </c>
      <c r="C110" s="339" t="str">
        <f>IF(B110="","",VLOOKUP(B110,Упутство!$BE$2:$BF$1740,2,FALSE))</f>
        <v>Текуће поправке и одржавање</v>
      </c>
      <c r="D110" s="139">
        <f>SUM(D111:D116)</f>
        <v>0</v>
      </c>
      <c r="E110" s="139">
        <f t="shared" ref="E110:K110" si="20">SUM(E111:E116)</f>
        <v>0</v>
      </c>
      <c r="F110" s="139">
        <f t="shared" ref="F110" si="21">SUM(F111:F116)</f>
        <v>0</v>
      </c>
      <c r="G110" s="139">
        <f>SUM(G111:G116)</f>
        <v>0</v>
      </c>
      <c r="H110" s="139">
        <f t="shared" si="20"/>
        <v>0</v>
      </c>
      <c r="I110" s="139">
        <f t="shared" si="20"/>
        <v>0</v>
      </c>
      <c r="J110" s="139">
        <f t="shared" si="20"/>
        <v>0</v>
      </c>
      <c r="K110" s="139">
        <f t="shared" si="20"/>
        <v>0</v>
      </c>
      <c r="L110" s="139">
        <f t="shared" si="18"/>
        <v>0</v>
      </c>
      <c r="M110" s="141">
        <f t="shared" si="19"/>
        <v>0</v>
      </c>
      <c r="O110" s="232"/>
      <c r="P110" s="232"/>
      <c r="Q110" s="232"/>
      <c r="R110" s="232"/>
      <c r="S110" s="232"/>
      <c r="T110" s="232"/>
      <c r="U110" s="232"/>
      <c r="V110" s="232"/>
      <c r="W110" s="112"/>
      <c r="AB110" s="221"/>
      <c r="AC110" s="222"/>
      <c r="AD110" s="223"/>
      <c r="AE110" s="222"/>
      <c r="AN110" s="230"/>
      <c r="AO110" s="231"/>
      <c r="AP110" s="114"/>
      <c r="AQ110" s="114"/>
      <c r="AR110" s="272"/>
      <c r="AS110" s="272"/>
      <c r="AT110" s="272"/>
      <c r="AU110" s="273"/>
      <c r="AV110" s="279"/>
      <c r="AW110" s="273"/>
      <c r="AX110" s="272"/>
      <c r="AY110" s="272"/>
      <c r="AZ110" s="275"/>
      <c r="BA110" s="276"/>
      <c r="BB110" s="114"/>
    </row>
    <row r="111" spans="1:54" s="109" customFormat="1" ht="27.75" customHeight="1">
      <c r="A111" s="117" t="s">
        <v>400</v>
      </c>
      <c r="B111" s="194"/>
      <c r="C111" s="340" t="str">
        <f>IF(B111="","",VLOOKUP(B111,Упутство!$BE$2:$BF$1740,2,FALSE))</f>
        <v/>
      </c>
      <c r="D111" s="133"/>
      <c r="E111" s="133"/>
      <c r="F111" s="133"/>
      <c r="G111" s="133"/>
      <c r="H111" s="133"/>
      <c r="I111" s="133"/>
      <c r="J111" s="133"/>
      <c r="K111" s="133"/>
      <c r="L111" s="133">
        <f t="shared" si="18"/>
        <v>0</v>
      </c>
      <c r="M111" s="142">
        <f t="shared" si="19"/>
        <v>0</v>
      </c>
      <c r="O111" s="232"/>
      <c r="P111" s="232"/>
      <c r="Q111" s="232"/>
      <c r="R111" s="232"/>
      <c r="S111" s="232"/>
      <c r="T111" s="232"/>
      <c r="U111" s="232"/>
      <c r="V111" s="232"/>
      <c r="W111" s="112"/>
      <c r="AB111" s="221"/>
      <c r="AC111" s="222"/>
      <c r="AD111" s="223"/>
      <c r="AE111" s="222"/>
      <c r="AN111" s="230"/>
      <c r="AO111" s="231"/>
      <c r="AP111" s="114"/>
      <c r="AQ111" s="114"/>
      <c r="AR111" s="272"/>
      <c r="AS111" s="272"/>
      <c r="AT111" s="272"/>
      <c r="AU111" s="273"/>
      <c r="AV111" s="279"/>
      <c r="AW111" s="273"/>
      <c r="AX111" s="272"/>
      <c r="AY111" s="272"/>
      <c r="AZ111" s="275"/>
      <c r="BA111" s="276"/>
      <c r="BB111" s="114"/>
    </row>
    <row r="112" spans="1:54" s="109" customFormat="1" ht="27.75" customHeight="1">
      <c r="A112" s="117" t="s">
        <v>401</v>
      </c>
      <c r="B112" s="194"/>
      <c r="C112" s="340" t="str">
        <f>IF(B112="","",VLOOKUP(B112,Упутство!$BE$2:$BF$1740,2,FALSE))</f>
        <v/>
      </c>
      <c r="D112" s="133"/>
      <c r="E112" s="133"/>
      <c r="F112" s="133"/>
      <c r="G112" s="133"/>
      <c r="H112" s="133"/>
      <c r="I112" s="133"/>
      <c r="J112" s="133"/>
      <c r="K112" s="133"/>
      <c r="L112" s="133">
        <f t="shared" si="18"/>
        <v>0</v>
      </c>
      <c r="M112" s="142">
        <f t="shared" si="19"/>
        <v>0</v>
      </c>
      <c r="O112" s="232"/>
      <c r="P112" s="232"/>
      <c r="Q112" s="232"/>
      <c r="R112" s="232"/>
      <c r="S112" s="232"/>
      <c r="T112" s="232"/>
      <c r="U112" s="232"/>
      <c r="V112" s="232"/>
      <c r="W112" s="112"/>
      <c r="AB112" s="221"/>
      <c r="AC112" s="222"/>
      <c r="AD112" s="223"/>
      <c r="AE112" s="222"/>
      <c r="AN112" s="230"/>
      <c r="AO112" s="231"/>
      <c r="AP112" s="114"/>
      <c r="AQ112" s="114"/>
      <c r="AR112" s="272"/>
      <c r="AS112" s="272"/>
      <c r="AT112" s="272"/>
      <c r="AU112" s="273"/>
      <c r="AV112" s="279"/>
      <c r="AW112" s="273"/>
      <c r="AX112" s="272"/>
      <c r="AY112" s="272"/>
      <c r="AZ112" s="275"/>
      <c r="BA112" s="276"/>
      <c r="BB112" s="114"/>
    </row>
    <row r="113" spans="1:54" s="109" customFormat="1" ht="27.75" customHeight="1">
      <c r="A113" s="117" t="s">
        <v>402</v>
      </c>
      <c r="B113" s="194"/>
      <c r="C113" s="340" t="str">
        <f>IF(B113="","",VLOOKUP(B113,Упутство!$BE$2:$BF$1740,2,FALSE))</f>
        <v/>
      </c>
      <c r="D113" s="133"/>
      <c r="E113" s="133"/>
      <c r="F113" s="133"/>
      <c r="G113" s="133"/>
      <c r="H113" s="133"/>
      <c r="I113" s="133"/>
      <c r="J113" s="133"/>
      <c r="K113" s="133"/>
      <c r="L113" s="133">
        <f t="shared" si="18"/>
        <v>0</v>
      </c>
      <c r="M113" s="142">
        <f t="shared" si="19"/>
        <v>0</v>
      </c>
      <c r="O113" s="232"/>
      <c r="P113" s="232"/>
      <c r="Q113" s="232"/>
      <c r="R113" s="232"/>
      <c r="S113" s="232"/>
      <c r="T113" s="232"/>
      <c r="U113" s="232"/>
      <c r="V113" s="232"/>
      <c r="W113" s="112"/>
      <c r="AB113" s="221"/>
      <c r="AC113" s="222"/>
      <c r="AD113" s="223"/>
      <c r="AE113" s="222"/>
      <c r="AN113" s="230"/>
      <c r="AO113" s="231"/>
      <c r="AP113" s="114"/>
      <c r="AQ113" s="114"/>
      <c r="AR113" s="272"/>
      <c r="AS113" s="272"/>
      <c r="AT113" s="272"/>
      <c r="AU113" s="273"/>
      <c r="AV113" s="279"/>
      <c r="AW113" s="273"/>
      <c r="AX113" s="272"/>
      <c r="AY113" s="272"/>
      <c r="AZ113" s="275"/>
      <c r="BA113" s="276"/>
      <c r="BB113" s="114"/>
    </row>
    <row r="114" spans="1:54" s="109" customFormat="1" ht="27.75" customHeight="1">
      <c r="A114" s="117" t="s">
        <v>403</v>
      </c>
      <c r="B114" s="194"/>
      <c r="C114" s="340" t="str">
        <f>IF(B114="","",VLOOKUP(B114,Упутство!$BE$2:$BF$1740,2,FALSE))</f>
        <v/>
      </c>
      <c r="D114" s="133"/>
      <c r="E114" s="133"/>
      <c r="F114" s="133"/>
      <c r="G114" s="133"/>
      <c r="H114" s="133"/>
      <c r="I114" s="133"/>
      <c r="J114" s="133"/>
      <c r="K114" s="133"/>
      <c r="L114" s="133">
        <f t="shared" si="18"/>
        <v>0</v>
      </c>
      <c r="M114" s="142">
        <f t="shared" si="19"/>
        <v>0</v>
      </c>
      <c r="O114" s="232"/>
      <c r="P114" s="232"/>
      <c r="Q114" s="232"/>
      <c r="R114" s="232"/>
      <c r="S114" s="232"/>
      <c r="T114" s="232"/>
      <c r="U114" s="232"/>
      <c r="V114" s="232"/>
      <c r="W114" s="112"/>
      <c r="AB114" s="221"/>
      <c r="AC114" s="222"/>
      <c r="AD114" s="223"/>
      <c r="AE114" s="222"/>
      <c r="AN114" s="230"/>
      <c r="AO114" s="231"/>
      <c r="AP114" s="114"/>
      <c r="AQ114" s="114"/>
      <c r="AR114" s="272"/>
      <c r="AS114" s="272"/>
      <c r="AT114" s="272"/>
      <c r="AU114" s="273"/>
      <c r="AV114" s="279"/>
      <c r="AW114" s="273"/>
      <c r="AX114" s="272"/>
      <c r="AY114" s="272"/>
      <c r="AZ114" s="275"/>
      <c r="BA114" s="276"/>
      <c r="BB114" s="114"/>
    </row>
    <row r="115" spans="1:54" s="109" customFormat="1" ht="27.75" customHeight="1">
      <c r="A115" s="117" t="s">
        <v>404</v>
      </c>
      <c r="B115" s="194"/>
      <c r="C115" s="340" t="str">
        <f>IF(B115="","",VLOOKUP(B115,Упутство!$BE$2:$BF$1740,2,FALSE))</f>
        <v/>
      </c>
      <c r="D115" s="133"/>
      <c r="E115" s="133"/>
      <c r="F115" s="133"/>
      <c r="G115" s="133"/>
      <c r="H115" s="133"/>
      <c r="I115" s="133"/>
      <c r="J115" s="133"/>
      <c r="K115" s="133"/>
      <c r="L115" s="133">
        <f t="shared" si="18"/>
        <v>0</v>
      </c>
      <c r="M115" s="142">
        <f t="shared" si="19"/>
        <v>0</v>
      </c>
      <c r="O115" s="232"/>
      <c r="P115" s="232"/>
      <c r="Q115" s="232"/>
      <c r="R115" s="232"/>
      <c r="S115" s="232"/>
      <c r="T115" s="232"/>
      <c r="U115" s="232"/>
      <c r="V115" s="232"/>
      <c r="W115" s="112"/>
      <c r="AB115" s="221"/>
      <c r="AC115" s="222"/>
      <c r="AD115" s="223"/>
      <c r="AE115" s="222"/>
      <c r="AN115" s="230"/>
      <c r="AO115" s="231"/>
      <c r="AP115" s="114"/>
      <c r="AQ115" s="114"/>
      <c r="AR115" s="272"/>
      <c r="AS115" s="272"/>
      <c r="AT115" s="272"/>
      <c r="AU115" s="273"/>
      <c r="AV115" s="279"/>
      <c r="AW115" s="273"/>
      <c r="AX115" s="272"/>
      <c r="AY115" s="272"/>
      <c r="AZ115" s="275"/>
      <c r="BA115" s="276"/>
      <c r="BB115" s="114"/>
    </row>
    <row r="116" spans="1:54" s="109" customFormat="1" ht="27.75" customHeight="1">
      <c r="A116" s="117" t="s">
        <v>405</v>
      </c>
      <c r="B116" s="194"/>
      <c r="C116" s="340" t="str">
        <f>IF(B116="","",VLOOKUP(B116,Упутство!$BE$2:$BF$1740,2,FALSE))</f>
        <v/>
      </c>
      <c r="D116" s="133"/>
      <c r="E116" s="133"/>
      <c r="F116" s="133"/>
      <c r="G116" s="133"/>
      <c r="H116" s="133"/>
      <c r="I116" s="133"/>
      <c r="J116" s="133"/>
      <c r="K116" s="133"/>
      <c r="L116" s="133">
        <f t="shared" si="18"/>
        <v>0</v>
      </c>
      <c r="M116" s="142">
        <f t="shared" si="19"/>
        <v>0</v>
      </c>
      <c r="O116" s="232"/>
      <c r="P116" s="232"/>
      <c r="Q116" s="232"/>
      <c r="R116" s="232"/>
      <c r="S116" s="232"/>
      <c r="T116" s="232"/>
      <c r="U116" s="232"/>
      <c r="V116" s="232"/>
      <c r="W116" s="112"/>
      <c r="AB116" s="221"/>
      <c r="AC116" s="222"/>
      <c r="AD116" s="223"/>
      <c r="AE116" s="222"/>
      <c r="AN116" s="230"/>
      <c r="AO116" s="231"/>
      <c r="AP116" s="114"/>
      <c r="AQ116" s="114"/>
      <c r="AR116" s="272"/>
      <c r="AS116" s="272"/>
      <c r="AT116" s="272"/>
      <c r="AU116" s="273"/>
      <c r="AV116" s="279"/>
      <c r="AW116" s="273"/>
      <c r="AX116" s="272"/>
      <c r="AY116" s="272"/>
      <c r="AZ116" s="275"/>
      <c r="BA116" s="276"/>
      <c r="BB116" s="114"/>
    </row>
    <row r="117" spans="1:54" s="109" customFormat="1" ht="27.75" customHeight="1">
      <c r="A117" s="140" t="s">
        <v>406</v>
      </c>
      <c r="B117" s="195">
        <v>426000</v>
      </c>
      <c r="C117" s="339" t="str">
        <f>IF(B117="","",VLOOKUP(B117,Упутство!$BE$2:$BF$1740,2,FALSE))</f>
        <v>Материјал</v>
      </c>
      <c r="D117" s="139">
        <f>SUM(D118:D128)</f>
        <v>0</v>
      </c>
      <c r="E117" s="139">
        <f t="shared" ref="E117:K117" si="22">SUM(E118:E128)</f>
        <v>0</v>
      </c>
      <c r="F117" s="139">
        <f t="shared" ref="F117" si="23">SUM(F118:F128)</f>
        <v>0</v>
      </c>
      <c r="G117" s="139">
        <f>SUM(G118:G128)</f>
        <v>0</v>
      </c>
      <c r="H117" s="139">
        <f t="shared" si="22"/>
        <v>0</v>
      </c>
      <c r="I117" s="139">
        <f t="shared" si="22"/>
        <v>0</v>
      </c>
      <c r="J117" s="139">
        <f t="shared" si="22"/>
        <v>0</v>
      </c>
      <c r="K117" s="139">
        <f t="shared" si="22"/>
        <v>0</v>
      </c>
      <c r="L117" s="139">
        <f t="shared" si="18"/>
        <v>0</v>
      </c>
      <c r="M117" s="141">
        <f t="shared" si="19"/>
        <v>0</v>
      </c>
      <c r="O117" s="232"/>
      <c r="P117" s="232"/>
      <c r="Q117" s="232"/>
      <c r="R117" s="232"/>
      <c r="S117" s="232"/>
      <c r="T117" s="232"/>
      <c r="U117" s="232"/>
      <c r="V117" s="232"/>
      <c r="W117" s="112"/>
      <c r="AB117" s="221"/>
      <c r="AC117" s="222"/>
      <c r="AD117" s="223"/>
      <c r="AE117" s="222"/>
      <c r="AN117" s="230"/>
      <c r="AO117" s="231"/>
      <c r="AP117" s="114"/>
      <c r="AQ117" s="114"/>
      <c r="AR117" s="272"/>
      <c r="AS117" s="272"/>
      <c r="AT117" s="272"/>
      <c r="AU117" s="273"/>
      <c r="AV117" s="279"/>
      <c r="AW117" s="273"/>
      <c r="AX117" s="272"/>
      <c r="AY117" s="272"/>
      <c r="AZ117" s="275"/>
      <c r="BA117" s="276"/>
      <c r="BB117" s="114"/>
    </row>
    <row r="118" spans="1:54" s="109" customFormat="1" ht="27.75" customHeight="1">
      <c r="A118" s="117" t="s">
        <v>407</v>
      </c>
      <c r="B118" s="194"/>
      <c r="C118" s="340" t="str">
        <f>IF(B118="","",VLOOKUP(B118,Упутство!$BE$2:$BF$1740,2,FALSE))</f>
        <v/>
      </c>
      <c r="D118" s="133"/>
      <c r="E118" s="133"/>
      <c r="F118" s="133"/>
      <c r="G118" s="133"/>
      <c r="H118" s="133"/>
      <c r="I118" s="133"/>
      <c r="J118" s="133"/>
      <c r="K118" s="133"/>
      <c r="L118" s="133">
        <f t="shared" si="18"/>
        <v>0</v>
      </c>
      <c r="M118" s="142">
        <f t="shared" si="19"/>
        <v>0</v>
      </c>
      <c r="O118" s="232"/>
      <c r="P118" s="232"/>
      <c r="Q118" s="232"/>
      <c r="R118" s="232"/>
      <c r="S118" s="232"/>
      <c r="T118" s="232"/>
      <c r="U118" s="232"/>
      <c r="V118" s="232"/>
      <c r="W118" s="112"/>
      <c r="AB118" s="221"/>
      <c r="AC118" s="222"/>
      <c r="AD118" s="223"/>
      <c r="AE118" s="222"/>
      <c r="AN118" s="230"/>
      <c r="AO118" s="231"/>
      <c r="AP118" s="114"/>
      <c r="AQ118" s="114"/>
      <c r="AR118" s="272"/>
      <c r="AS118" s="272"/>
      <c r="AT118" s="272"/>
      <c r="AU118" s="273"/>
      <c r="AV118" s="279"/>
      <c r="AW118" s="273"/>
      <c r="AX118" s="272"/>
      <c r="AY118" s="272"/>
      <c r="AZ118" s="275"/>
      <c r="BA118" s="276"/>
      <c r="BB118" s="114"/>
    </row>
    <row r="119" spans="1:54" s="109" customFormat="1" ht="27.75" customHeight="1">
      <c r="A119" s="117" t="s">
        <v>408</v>
      </c>
      <c r="B119" s="194"/>
      <c r="C119" s="340" t="str">
        <f>IF(B119="","",VLOOKUP(B119,Упутство!$BE$2:$BF$1740,2,FALSE))</f>
        <v/>
      </c>
      <c r="D119" s="133"/>
      <c r="E119" s="133"/>
      <c r="F119" s="133"/>
      <c r="G119" s="133"/>
      <c r="H119" s="133"/>
      <c r="I119" s="133"/>
      <c r="J119" s="133"/>
      <c r="K119" s="133"/>
      <c r="L119" s="133">
        <f t="shared" si="18"/>
        <v>0</v>
      </c>
      <c r="M119" s="142">
        <f t="shared" si="19"/>
        <v>0</v>
      </c>
      <c r="O119" s="232"/>
      <c r="P119" s="232"/>
      <c r="Q119" s="232"/>
      <c r="R119" s="232"/>
      <c r="S119" s="232"/>
      <c r="T119" s="232"/>
      <c r="U119" s="232"/>
      <c r="V119" s="232"/>
      <c r="W119" s="112"/>
      <c r="AB119" s="221"/>
      <c r="AC119" s="222"/>
      <c r="AD119" s="223"/>
      <c r="AE119" s="222"/>
      <c r="AN119" s="230"/>
      <c r="AO119" s="231"/>
      <c r="AP119" s="114"/>
      <c r="AQ119" s="114"/>
      <c r="AR119" s="272"/>
      <c r="AS119" s="272"/>
      <c r="AT119" s="272"/>
      <c r="AU119" s="273"/>
      <c r="AV119" s="279"/>
      <c r="AW119" s="273"/>
      <c r="AX119" s="272"/>
      <c r="AY119" s="272"/>
      <c r="AZ119" s="275"/>
      <c r="BA119" s="276"/>
      <c r="BB119" s="114"/>
    </row>
    <row r="120" spans="1:54" s="109" customFormat="1" ht="27.75" customHeight="1">
      <c r="A120" s="117" t="s">
        <v>409</v>
      </c>
      <c r="B120" s="194"/>
      <c r="C120" s="340" t="str">
        <f>IF(B120="","",VLOOKUP(B120,Упутство!$BE$2:$BF$1740,2,FALSE))</f>
        <v/>
      </c>
      <c r="D120" s="133"/>
      <c r="E120" s="133"/>
      <c r="F120" s="133"/>
      <c r="G120" s="133"/>
      <c r="H120" s="133"/>
      <c r="I120" s="133"/>
      <c r="J120" s="133"/>
      <c r="K120" s="133"/>
      <c r="L120" s="133">
        <f t="shared" si="18"/>
        <v>0</v>
      </c>
      <c r="M120" s="142">
        <f t="shared" si="19"/>
        <v>0</v>
      </c>
      <c r="O120" s="232"/>
      <c r="P120" s="232"/>
      <c r="Q120" s="232"/>
      <c r="R120" s="232"/>
      <c r="S120" s="232"/>
      <c r="T120" s="232"/>
      <c r="U120" s="232"/>
      <c r="V120" s="232"/>
      <c r="W120" s="112"/>
      <c r="AB120" s="221"/>
      <c r="AC120" s="222"/>
      <c r="AD120" s="223"/>
      <c r="AE120" s="222"/>
      <c r="AN120" s="230"/>
      <c r="AO120" s="231"/>
      <c r="AP120" s="114"/>
      <c r="AQ120" s="114"/>
      <c r="AR120" s="272"/>
      <c r="AS120" s="272"/>
      <c r="AT120" s="272"/>
      <c r="AU120" s="273"/>
      <c r="AV120" s="279"/>
      <c r="AW120" s="273"/>
      <c r="AX120" s="272"/>
      <c r="AY120" s="272"/>
      <c r="AZ120" s="275"/>
      <c r="BA120" s="276"/>
      <c r="BB120" s="114"/>
    </row>
    <row r="121" spans="1:54" s="109" customFormat="1" ht="27.75" customHeight="1">
      <c r="A121" s="117" t="s">
        <v>410</v>
      </c>
      <c r="B121" s="194"/>
      <c r="C121" s="340" t="str">
        <f>IF(B121="","",VLOOKUP(B121,Упутство!$BE$2:$BF$1740,2,FALSE))</f>
        <v/>
      </c>
      <c r="D121" s="133"/>
      <c r="E121" s="133"/>
      <c r="F121" s="133"/>
      <c r="G121" s="133"/>
      <c r="H121" s="133"/>
      <c r="I121" s="133"/>
      <c r="J121" s="133"/>
      <c r="K121" s="133"/>
      <c r="L121" s="133">
        <f t="shared" si="18"/>
        <v>0</v>
      </c>
      <c r="M121" s="142">
        <f t="shared" si="19"/>
        <v>0</v>
      </c>
      <c r="O121" s="232"/>
      <c r="P121" s="232"/>
      <c r="Q121" s="232"/>
      <c r="R121" s="232"/>
      <c r="S121" s="232"/>
      <c r="T121" s="232"/>
      <c r="U121" s="232"/>
      <c r="V121" s="232"/>
      <c r="W121" s="112"/>
      <c r="AB121" s="221"/>
      <c r="AC121" s="222"/>
      <c r="AD121" s="223"/>
      <c r="AE121" s="222"/>
      <c r="AN121" s="230"/>
      <c r="AO121" s="231"/>
      <c r="AP121" s="114"/>
      <c r="AQ121" s="114"/>
      <c r="AR121" s="272"/>
      <c r="AS121" s="272"/>
      <c r="AT121" s="272"/>
      <c r="AU121" s="273"/>
      <c r="AV121" s="279"/>
      <c r="AW121" s="273"/>
      <c r="AX121" s="272"/>
      <c r="AY121" s="272"/>
      <c r="AZ121" s="275"/>
      <c r="BA121" s="276"/>
      <c r="BB121" s="114"/>
    </row>
    <row r="122" spans="1:54" s="109" customFormat="1" ht="27.75" customHeight="1">
      <c r="A122" s="117" t="s">
        <v>411</v>
      </c>
      <c r="B122" s="194"/>
      <c r="C122" s="340" t="str">
        <f>IF(B122="","",VLOOKUP(B122,Упутство!$BE$2:$BF$1740,2,FALSE))</f>
        <v/>
      </c>
      <c r="D122" s="133"/>
      <c r="E122" s="133"/>
      <c r="F122" s="133"/>
      <c r="G122" s="133"/>
      <c r="H122" s="133"/>
      <c r="I122" s="133"/>
      <c r="J122" s="133"/>
      <c r="K122" s="133"/>
      <c r="L122" s="133">
        <f t="shared" si="18"/>
        <v>0</v>
      </c>
      <c r="M122" s="142">
        <f t="shared" si="19"/>
        <v>0</v>
      </c>
      <c r="O122" s="232"/>
      <c r="P122" s="232"/>
      <c r="Q122" s="232"/>
      <c r="R122" s="232"/>
      <c r="S122" s="232"/>
      <c r="T122" s="232"/>
      <c r="U122" s="232"/>
      <c r="V122" s="232"/>
      <c r="W122" s="112"/>
      <c r="AB122" s="221"/>
      <c r="AC122" s="222"/>
      <c r="AD122" s="223"/>
      <c r="AE122" s="222"/>
      <c r="AN122" s="230"/>
      <c r="AO122" s="231"/>
      <c r="AP122" s="114"/>
      <c r="AQ122" s="114"/>
      <c r="AR122" s="272"/>
      <c r="AS122" s="272"/>
      <c r="AT122" s="272"/>
      <c r="AU122" s="273"/>
      <c r="AV122" s="279"/>
      <c r="AW122" s="273"/>
      <c r="AX122" s="272"/>
      <c r="AY122" s="272"/>
      <c r="AZ122" s="275"/>
      <c r="BA122" s="276"/>
      <c r="BB122" s="114"/>
    </row>
    <row r="123" spans="1:54" s="109" customFormat="1" ht="27.75" customHeight="1">
      <c r="A123" s="117" t="s">
        <v>412</v>
      </c>
      <c r="B123" s="194"/>
      <c r="C123" s="340" t="str">
        <f>IF(B123="","",VLOOKUP(B123,Упутство!$BE$2:$BF$1740,2,FALSE))</f>
        <v/>
      </c>
      <c r="D123" s="133"/>
      <c r="E123" s="133"/>
      <c r="F123" s="133"/>
      <c r="G123" s="133"/>
      <c r="H123" s="133"/>
      <c r="I123" s="133"/>
      <c r="J123" s="133"/>
      <c r="K123" s="133"/>
      <c r="L123" s="133">
        <f t="shared" si="18"/>
        <v>0</v>
      </c>
      <c r="M123" s="142">
        <f t="shared" si="19"/>
        <v>0</v>
      </c>
      <c r="O123" s="232"/>
      <c r="P123" s="232"/>
      <c r="Q123" s="232"/>
      <c r="R123" s="232"/>
      <c r="S123" s="232"/>
      <c r="T123" s="232"/>
      <c r="U123" s="232"/>
      <c r="V123" s="232"/>
      <c r="W123" s="112"/>
      <c r="AB123" s="221"/>
      <c r="AC123" s="222"/>
      <c r="AD123" s="223"/>
      <c r="AE123" s="222"/>
      <c r="AN123" s="230"/>
      <c r="AO123" s="231"/>
      <c r="AP123" s="114"/>
      <c r="AQ123" s="114"/>
      <c r="AR123" s="272"/>
      <c r="AS123" s="272"/>
      <c r="AT123" s="272"/>
      <c r="AU123" s="273"/>
      <c r="AV123" s="279"/>
      <c r="AW123" s="273"/>
      <c r="AX123" s="272"/>
      <c r="AY123" s="272"/>
      <c r="AZ123" s="275"/>
      <c r="BA123" s="276"/>
      <c r="BB123" s="114"/>
    </row>
    <row r="124" spans="1:54" s="109" customFormat="1" ht="27.75" customHeight="1">
      <c r="A124" s="117" t="s">
        <v>413</v>
      </c>
      <c r="B124" s="194"/>
      <c r="C124" s="340" t="str">
        <f>IF(B124="","",VLOOKUP(B124,Упутство!$BE$2:$BF$1740,2,FALSE))</f>
        <v/>
      </c>
      <c r="D124" s="133"/>
      <c r="E124" s="133"/>
      <c r="F124" s="133"/>
      <c r="G124" s="133"/>
      <c r="H124" s="133"/>
      <c r="I124" s="133"/>
      <c r="J124" s="133"/>
      <c r="K124" s="133"/>
      <c r="L124" s="133">
        <f t="shared" si="18"/>
        <v>0</v>
      </c>
      <c r="M124" s="142">
        <f t="shared" si="19"/>
        <v>0</v>
      </c>
      <c r="O124" s="232"/>
      <c r="P124" s="232"/>
      <c r="Q124" s="232"/>
      <c r="R124" s="232"/>
      <c r="S124" s="232"/>
      <c r="T124" s="232"/>
      <c r="U124" s="232"/>
      <c r="V124" s="232"/>
      <c r="W124" s="112"/>
      <c r="AB124" s="221"/>
      <c r="AC124" s="222"/>
      <c r="AD124" s="223"/>
      <c r="AE124" s="222"/>
      <c r="AN124" s="230"/>
      <c r="AO124" s="231"/>
      <c r="AP124" s="114"/>
      <c r="AQ124" s="114"/>
      <c r="AR124" s="272"/>
      <c r="AS124" s="272"/>
      <c r="AT124" s="272"/>
      <c r="AU124" s="273"/>
      <c r="AV124" s="279"/>
      <c r="AW124" s="273"/>
      <c r="AX124" s="272"/>
      <c r="AY124" s="272"/>
      <c r="AZ124" s="275"/>
      <c r="BA124" s="276"/>
      <c r="BB124" s="114"/>
    </row>
    <row r="125" spans="1:54" s="109" customFormat="1" ht="27.75" customHeight="1">
      <c r="A125" s="117" t="s">
        <v>414</v>
      </c>
      <c r="B125" s="194"/>
      <c r="C125" s="340" t="str">
        <f>IF(B125="","",VLOOKUP(B125,Упутство!$BE$2:$BF$1740,2,FALSE))</f>
        <v/>
      </c>
      <c r="D125" s="133"/>
      <c r="E125" s="133"/>
      <c r="F125" s="133"/>
      <c r="G125" s="133"/>
      <c r="H125" s="133"/>
      <c r="I125" s="133"/>
      <c r="J125" s="133"/>
      <c r="K125" s="133"/>
      <c r="L125" s="133">
        <f t="shared" si="18"/>
        <v>0</v>
      </c>
      <c r="M125" s="142">
        <f t="shared" si="19"/>
        <v>0</v>
      </c>
      <c r="O125" s="232"/>
      <c r="P125" s="232"/>
      <c r="Q125" s="232"/>
      <c r="R125" s="232"/>
      <c r="S125" s="232"/>
      <c r="T125" s="232"/>
      <c r="U125" s="232"/>
      <c r="V125" s="232"/>
      <c r="W125" s="112"/>
      <c r="AB125" s="221"/>
      <c r="AC125" s="222"/>
      <c r="AD125" s="223"/>
      <c r="AE125" s="222"/>
      <c r="AN125" s="230"/>
      <c r="AO125" s="231"/>
      <c r="AP125" s="114"/>
      <c r="AQ125" s="114"/>
      <c r="AR125" s="272"/>
      <c r="AS125" s="272"/>
      <c r="AT125" s="272"/>
      <c r="AU125" s="273"/>
      <c r="AV125" s="279"/>
      <c r="AW125" s="273"/>
      <c r="AX125" s="272"/>
      <c r="AY125" s="272"/>
      <c r="AZ125" s="275"/>
      <c r="BA125" s="276"/>
      <c r="BB125" s="114"/>
    </row>
    <row r="126" spans="1:54" s="109" customFormat="1" ht="27.75" customHeight="1">
      <c r="A126" s="117" t="s">
        <v>415</v>
      </c>
      <c r="B126" s="194"/>
      <c r="C126" s="340" t="str">
        <f>IF(B126="","",VLOOKUP(B126,Упутство!$BE$2:$BF$1740,2,FALSE))</f>
        <v/>
      </c>
      <c r="D126" s="133"/>
      <c r="E126" s="133"/>
      <c r="F126" s="133"/>
      <c r="G126" s="133"/>
      <c r="H126" s="133"/>
      <c r="I126" s="133"/>
      <c r="J126" s="133"/>
      <c r="K126" s="133"/>
      <c r="L126" s="133">
        <f t="shared" si="18"/>
        <v>0</v>
      </c>
      <c r="M126" s="142">
        <f t="shared" si="19"/>
        <v>0</v>
      </c>
      <c r="O126" s="232"/>
      <c r="P126" s="232"/>
      <c r="Q126" s="232"/>
      <c r="R126" s="232"/>
      <c r="S126" s="232"/>
      <c r="T126" s="232"/>
      <c r="U126" s="232"/>
      <c r="V126" s="232"/>
      <c r="W126" s="112"/>
      <c r="AB126" s="221"/>
      <c r="AC126" s="222"/>
      <c r="AD126" s="223"/>
      <c r="AE126" s="222"/>
      <c r="AN126" s="230"/>
      <c r="AO126" s="231"/>
      <c r="AP126" s="114"/>
      <c r="AQ126" s="114"/>
      <c r="AR126" s="272"/>
      <c r="AS126" s="272"/>
      <c r="AT126" s="272"/>
      <c r="AU126" s="273"/>
      <c r="AV126" s="279"/>
      <c r="AW126" s="273"/>
      <c r="AX126" s="272"/>
      <c r="AY126" s="272"/>
      <c r="AZ126" s="275"/>
      <c r="BA126" s="276"/>
      <c r="BB126" s="114"/>
    </row>
    <row r="127" spans="1:54" s="109" customFormat="1" ht="27.75" customHeight="1">
      <c r="A127" s="117" t="s">
        <v>416</v>
      </c>
      <c r="B127" s="194"/>
      <c r="C127" s="340" t="str">
        <f>IF(B127="","",VLOOKUP(B127,Упутство!$BE$2:$BF$1740,2,FALSE))</f>
        <v/>
      </c>
      <c r="D127" s="133"/>
      <c r="E127" s="133"/>
      <c r="F127" s="133"/>
      <c r="G127" s="133"/>
      <c r="H127" s="133"/>
      <c r="I127" s="133"/>
      <c r="J127" s="133"/>
      <c r="K127" s="133"/>
      <c r="L127" s="133">
        <f t="shared" si="18"/>
        <v>0</v>
      </c>
      <c r="M127" s="142">
        <f t="shared" si="19"/>
        <v>0</v>
      </c>
      <c r="O127" s="232"/>
      <c r="P127" s="232"/>
      <c r="Q127" s="232"/>
      <c r="R127" s="232"/>
      <c r="S127" s="232"/>
      <c r="T127" s="232"/>
      <c r="U127" s="232"/>
      <c r="V127" s="232"/>
      <c r="W127" s="112"/>
      <c r="AB127" s="221"/>
      <c r="AC127" s="222"/>
      <c r="AD127" s="223"/>
      <c r="AE127" s="222"/>
      <c r="AN127" s="230"/>
      <c r="AO127" s="231"/>
      <c r="AP127" s="114"/>
      <c r="AQ127" s="114"/>
      <c r="AR127" s="272"/>
      <c r="AS127" s="272"/>
      <c r="AT127" s="272"/>
      <c r="AU127" s="273"/>
      <c r="AV127" s="279"/>
      <c r="AW127" s="273"/>
      <c r="AX127" s="272"/>
      <c r="AY127" s="272"/>
      <c r="AZ127" s="275"/>
      <c r="BA127" s="276"/>
      <c r="BB127" s="114"/>
    </row>
    <row r="128" spans="1:54" s="109" customFormat="1" ht="27.75" customHeight="1">
      <c r="A128" s="117" t="s">
        <v>417</v>
      </c>
      <c r="B128" s="194"/>
      <c r="C128" s="340" t="str">
        <f>IF(B128="","",VLOOKUP(B128,Упутство!$BE$2:$BF$1740,2,FALSE))</f>
        <v/>
      </c>
      <c r="D128" s="133"/>
      <c r="E128" s="133"/>
      <c r="F128" s="133"/>
      <c r="G128" s="133"/>
      <c r="H128" s="133"/>
      <c r="I128" s="133"/>
      <c r="J128" s="133"/>
      <c r="K128" s="133"/>
      <c r="L128" s="133">
        <f t="shared" si="18"/>
        <v>0</v>
      </c>
      <c r="M128" s="142">
        <f t="shared" si="19"/>
        <v>0</v>
      </c>
      <c r="O128" s="232"/>
      <c r="P128" s="232"/>
      <c r="Q128" s="232"/>
      <c r="R128" s="232"/>
      <c r="S128" s="232"/>
      <c r="T128" s="232"/>
      <c r="U128" s="232"/>
      <c r="V128" s="232"/>
      <c r="W128" s="112"/>
      <c r="AB128" s="221"/>
      <c r="AC128" s="222"/>
      <c r="AD128" s="223"/>
      <c r="AE128" s="222"/>
      <c r="AN128" s="230"/>
      <c r="AO128" s="231"/>
      <c r="AP128" s="114"/>
      <c r="AQ128" s="114"/>
      <c r="AR128" s="272"/>
      <c r="AS128" s="272"/>
      <c r="AT128" s="272"/>
      <c r="AU128" s="273"/>
      <c r="AV128" s="279"/>
      <c r="AW128" s="273"/>
      <c r="AX128" s="272"/>
      <c r="AY128" s="272"/>
      <c r="AZ128" s="275"/>
      <c r="BA128" s="276"/>
      <c r="BB128" s="114"/>
    </row>
    <row r="129" spans="1:54" s="109" customFormat="1" ht="27.75" customHeight="1">
      <c r="A129" s="140" t="s">
        <v>418</v>
      </c>
      <c r="B129" s="195">
        <v>431000</v>
      </c>
      <c r="C129" s="339" t="str">
        <f>IF(B129="","",VLOOKUP(B129,Упутство!$BE$2:$BF$1740,2,FALSE))</f>
        <v>Амортизација некретнина и опреме</v>
      </c>
      <c r="D129" s="139">
        <f>SUM(D130:D131)</f>
        <v>0</v>
      </c>
      <c r="E129" s="139">
        <f t="shared" ref="E129:K129" si="24">SUM(E130:E131)</f>
        <v>0</v>
      </c>
      <c r="F129" s="139">
        <f t="shared" ref="F129" si="25">SUM(F130:F131)</f>
        <v>0</v>
      </c>
      <c r="G129" s="139">
        <f>SUM(G130:G131)</f>
        <v>0</v>
      </c>
      <c r="H129" s="139">
        <f t="shared" si="24"/>
        <v>0</v>
      </c>
      <c r="I129" s="139">
        <f t="shared" si="24"/>
        <v>0</v>
      </c>
      <c r="J129" s="139">
        <f t="shared" si="24"/>
        <v>0</v>
      </c>
      <c r="K129" s="139">
        <f t="shared" si="24"/>
        <v>0</v>
      </c>
      <c r="L129" s="139">
        <f t="shared" si="18"/>
        <v>0</v>
      </c>
      <c r="M129" s="141">
        <f t="shared" si="19"/>
        <v>0</v>
      </c>
      <c r="O129" s="232"/>
      <c r="P129" s="232"/>
      <c r="Q129" s="232"/>
      <c r="R129" s="232"/>
      <c r="S129" s="232"/>
      <c r="T129" s="232"/>
      <c r="U129" s="232"/>
      <c r="V129" s="232"/>
      <c r="W129" s="112"/>
      <c r="AB129" s="221"/>
      <c r="AC129" s="222"/>
      <c r="AD129" s="223"/>
      <c r="AE129" s="222"/>
      <c r="AN129" s="230"/>
      <c r="AO129" s="231"/>
      <c r="AP129" s="114"/>
      <c r="AQ129" s="114"/>
      <c r="AR129" s="272"/>
      <c r="AS129" s="272"/>
      <c r="AT129" s="272"/>
      <c r="AU129" s="273"/>
      <c r="AV129" s="279"/>
      <c r="AW129" s="273"/>
      <c r="AX129" s="272"/>
      <c r="AY129" s="272"/>
      <c r="AZ129" s="275"/>
      <c r="BA129" s="276"/>
      <c r="BB129" s="114"/>
    </row>
    <row r="130" spans="1:54" s="109" customFormat="1" ht="27.75" customHeight="1">
      <c r="A130" s="117" t="s">
        <v>419</v>
      </c>
      <c r="B130" s="194"/>
      <c r="C130" s="340" t="str">
        <f>IF(B130="","",VLOOKUP(B130,Упутство!$BE$2:$BF$1740,2,FALSE))</f>
        <v/>
      </c>
      <c r="D130" s="133"/>
      <c r="E130" s="133"/>
      <c r="F130" s="133"/>
      <c r="G130" s="133"/>
      <c r="H130" s="133"/>
      <c r="I130" s="133"/>
      <c r="J130" s="133"/>
      <c r="K130" s="133"/>
      <c r="L130" s="133">
        <f t="shared" si="18"/>
        <v>0</v>
      </c>
      <c r="M130" s="142">
        <f t="shared" si="19"/>
        <v>0</v>
      </c>
      <c r="O130" s="232"/>
      <c r="P130" s="232"/>
      <c r="Q130" s="232"/>
      <c r="R130" s="232"/>
      <c r="S130" s="232"/>
      <c r="T130" s="232"/>
      <c r="U130" s="232"/>
      <c r="V130" s="232"/>
      <c r="W130" s="112"/>
      <c r="AB130" s="221"/>
      <c r="AC130" s="222"/>
      <c r="AD130" s="223"/>
      <c r="AE130" s="222"/>
      <c r="AN130" s="230"/>
      <c r="AO130" s="231"/>
      <c r="AP130" s="114"/>
      <c r="AQ130" s="114"/>
      <c r="AR130" s="272"/>
      <c r="AS130" s="272"/>
      <c r="AT130" s="272"/>
      <c r="AU130" s="273"/>
      <c r="AV130" s="279"/>
      <c r="AW130" s="273"/>
      <c r="AX130" s="272"/>
      <c r="AY130" s="272"/>
      <c r="AZ130" s="275"/>
      <c r="BA130" s="280"/>
      <c r="BB130" s="114"/>
    </row>
    <row r="131" spans="1:54" s="109" customFormat="1" ht="27.75" customHeight="1">
      <c r="A131" s="117" t="s">
        <v>420</v>
      </c>
      <c r="B131" s="194"/>
      <c r="C131" s="340" t="str">
        <f>IF(B131="","",VLOOKUP(B131,Упутство!$BE$2:$BF$1740,2,FALSE))</f>
        <v/>
      </c>
      <c r="D131" s="133"/>
      <c r="E131" s="133"/>
      <c r="F131" s="133"/>
      <c r="G131" s="133"/>
      <c r="H131" s="133"/>
      <c r="I131" s="133"/>
      <c r="J131" s="133"/>
      <c r="K131" s="133"/>
      <c r="L131" s="133">
        <f t="shared" si="18"/>
        <v>0</v>
      </c>
      <c r="M131" s="142">
        <f t="shared" si="19"/>
        <v>0</v>
      </c>
      <c r="O131" s="232"/>
      <c r="P131" s="232"/>
      <c r="Q131" s="232"/>
      <c r="R131" s="232"/>
      <c r="S131" s="232"/>
      <c r="T131" s="232"/>
      <c r="U131" s="232"/>
      <c r="V131" s="232"/>
      <c r="W131" s="112"/>
      <c r="AB131" s="221"/>
      <c r="AC131" s="222"/>
      <c r="AD131" s="223"/>
      <c r="AE131" s="222"/>
      <c r="AN131" s="229"/>
      <c r="AO131" s="225"/>
      <c r="AP131" s="114"/>
      <c r="AQ131" s="114"/>
      <c r="AR131" s="272"/>
      <c r="AS131" s="272"/>
      <c r="AT131" s="272"/>
      <c r="AU131" s="273"/>
      <c r="AV131" s="279"/>
      <c r="AW131" s="273"/>
      <c r="AX131" s="272"/>
      <c r="AY131" s="272"/>
      <c r="AZ131" s="275"/>
      <c r="BA131" s="277"/>
      <c r="BB131" s="114"/>
    </row>
    <row r="132" spans="1:54" s="109" customFormat="1" ht="27.75" customHeight="1">
      <c r="A132" s="140" t="s">
        <v>421</v>
      </c>
      <c r="B132" s="195">
        <v>441000</v>
      </c>
      <c r="C132" s="339" t="str">
        <f>IF(B132="","",VLOOKUP(B132,Упутство!$BE$2:$BF$1740,2,FALSE))</f>
        <v>Отплата домаћих камата</v>
      </c>
      <c r="D132" s="139">
        <f>SUM(D133:D135)</f>
        <v>0</v>
      </c>
      <c r="E132" s="139">
        <f t="shared" ref="E132:K132" si="26">SUM(E133:E135)</f>
        <v>0</v>
      </c>
      <c r="F132" s="139">
        <f t="shared" ref="F132" si="27">SUM(F133:F135)</f>
        <v>0</v>
      </c>
      <c r="G132" s="139">
        <f>SUM(G133:G135)</f>
        <v>0</v>
      </c>
      <c r="H132" s="139">
        <f t="shared" si="26"/>
        <v>0</v>
      </c>
      <c r="I132" s="139">
        <f t="shared" si="26"/>
        <v>0</v>
      </c>
      <c r="J132" s="139">
        <f t="shared" si="26"/>
        <v>0</v>
      </c>
      <c r="K132" s="139">
        <f t="shared" si="26"/>
        <v>0</v>
      </c>
      <c r="L132" s="139">
        <f t="shared" si="18"/>
        <v>0</v>
      </c>
      <c r="M132" s="141">
        <f t="shared" si="19"/>
        <v>0</v>
      </c>
      <c r="O132" s="232"/>
      <c r="P132" s="232"/>
      <c r="Q132" s="232"/>
      <c r="R132" s="232"/>
      <c r="S132" s="232"/>
      <c r="T132" s="232"/>
      <c r="U132" s="232"/>
      <c r="V132" s="232"/>
      <c r="W132" s="112"/>
      <c r="AB132" s="221"/>
      <c r="AC132" s="222"/>
      <c r="AD132" s="223"/>
      <c r="AE132" s="222"/>
      <c r="AN132" s="230"/>
      <c r="AO132" s="231"/>
      <c r="AP132" s="114"/>
      <c r="AQ132" s="114"/>
      <c r="AR132" s="272"/>
      <c r="AS132" s="272"/>
      <c r="AT132" s="272"/>
      <c r="AU132" s="273"/>
      <c r="AV132" s="278"/>
      <c r="AW132" s="273"/>
      <c r="AX132" s="272"/>
      <c r="AY132" s="272"/>
      <c r="AZ132" s="275"/>
      <c r="BA132" s="277"/>
      <c r="BB132" s="114"/>
    </row>
    <row r="133" spans="1:54" s="109" customFormat="1" ht="27.75" customHeight="1">
      <c r="A133" s="117" t="s">
        <v>422</v>
      </c>
      <c r="B133" s="194"/>
      <c r="C133" s="340" t="str">
        <f>IF(B133="","",VLOOKUP(B133,Упутство!$BE$2:$BF$1740,2,FALSE))</f>
        <v/>
      </c>
      <c r="D133" s="133"/>
      <c r="E133" s="133"/>
      <c r="F133" s="133"/>
      <c r="G133" s="133"/>
      <c r="H133" s="133"/>
      <c r="I133" s="133"/>
      <c r="J133" s="133"/>
      <c r="K133" s="133"/>
      <c r="L133" s="133">
        <f t="shared" si="18"/>
        <v>0</v>
      </c>
      <c r="M133" s="142">
        <f t="shared" si="19"/>
        <v>0</v>
      </c>
      <c r="O133" s="232"/>
      <c r="P133" s="232"/>
      <c r="Q133" s="232"/>
      <c r="R133" s="232"/>
      <c r="S133" s="232"/>
      <c r="T133" s="232"/>
      <c r="U133" s="232"/>
      <c r="V133" s="232"/>
      <c r="W133" s="112"/>
      <c r="AB133" s="221"/>
      <c r="AC133" s="222"/>
      <c r="AD133" s="223"/>
      <c r="AE133" s="222"/>
      <c r="AN133" s="230"/>
      <c r="AO133" s="231"/>
      <c r="AP133" s="114"/>
      <c r="AQ133" s="114"/>
      <c r="AR133" s="272"/>
      <c r="AS133" s="272"/>
      <c r="AT133" s="272"/>
      <c r="AU133" s="273"/>
      <c r="AV133" s="279"/>
      <c r="AW133" s="273"/>
      <c r="AX133" s="272"/>
      <c r="AY133" s="272"/>
      <c r="AZ133" s="275"/>
      <c r="BA133" s="276"/>
      <c r="BB133" s="114"/>
    </row>
    <row r="134" spans="1:54" s="109" customFormat="1" ht="27.75" customHeight="1">
      <c r="A134" s="117" t="s">
        <v>423</v>
      </c>
      <c r="B134" s="194"/>
      <c r="C134" s="340" t="str">
        <f>IF(B134="","",VLOOKUP(B134,Упутство!$BE$2:$BF$1740,2,FALSE))</f>
        <v/>
      </c>
      <c r="D134" s="133"/>
      <c r="E134" s="133"/>
      <c r="F134" s="133"/>
      <c r="G134" s="133"/>
      <c r="H134" s="133"/>
      <c r="I134" s="133"/>
      <c r="J134" s="133"/>
      <c r="K134" s="133"/>
      <c r="L134" s="133">
        <f t="shared" si="18"/>
        <v>0</v>
      </c>
      <c r="M134" s="142">
        <f t="shared" si="19"/>
        <v>0</v>
      </c>
      <c r="O134" s="232"/>
      <c r="P134" s="232"/>
      <c r="Q134" s="232"/>
      <c r="R134" s="232"/>
      <c r="S134" s="232"/>
      <c r="T134" s="232"/>
      <c r="U134" s="232"/>
      <c r="V134" s="232"/>
      <c r="W134" s="112"/>
      <c r="AB134" s="221"/>
      <c r="AC134" s="222"/>
      <c r="AD134" s="223"/>
      <c r="AE134" s="222"/>
      <c r="AN134" s="230"/>
      <c r="AO134" s="231"/>
      <c r="AP134" s="114"/>
      <c r="AQ134" s="114"/>
      <c r="AR134" s="272"/>
      <c r="AS134" s="272"/>
      <c r="AT134" s="272"/>
      <c r="AU134" s="273"/>
      <c r="AV134" s="279"/>
      <c r="AW134" s="273"/>
      <c r="AX134" s="272"/>
      <c r="AY134" s="272"/>
      <c r="AZ134" s="275"/>
      <c r="BA134" s="276"/>
      <c r="BB134" s="114"/>
    </row>
    <row r="135" spans="1:54" s="109" customFormat="1" ht="27.75" customHeight="1">
      <c r="A135" s="117" t="s">
        <v>424</v>
      </c>
      <c r="B135" s="194"/>
      <c r="C135" s="340" t="str">
        <f>IF(B135="","",VLOOKUP(B135,Упутство!$BE$2:$BF$1740,2,FALSE))</f>
        <v/>
      </c>
      <c r="D135" s="133"/>
      <c r="E135" s="133"/>
      <c r="F135" s="133"/>
      <c r="G135" s="133"/>
      <c r="H135" s="133"/>
      <c r="I135" s="133"/>
      <c r="J135" s="133"/>
      <c r="K135" s="133"/>
      <c r="L135" s="133">
        <f t="shared" si="18"/>
        <v>0</v>
      </c>
      <c r="M135" s="142">
        <f t="shared" si="19"/>
        <v>0</v>
      </c>
      <c r="O135" s="232"/>
      <c r="P135" s="232"/>
      <c r="Q135" s="232"/>
      <c r="R135" s="232"/>
      <c r="S135" s="232"/>
      <c r="T135" s="232"/>
      <c r="U135" s="232"/>
      <c r="V135" s="232"/>
      <c r="W135" s="112"/>
      <c r="AB135" s="221"/>
      <c r="AC135" s="222"/>
      <c r="AD135" s="223"/>
      <c r="AE135" s="222"/>
      <c r="AN135" s="230"/>
      <c r="AO135" s="231"/>
      <c r="AP135" s="114"/>
      <c r="AQ135" s="114"/>
      <c r="AR135" s="272"/>
      <c r="AS135" s="272"/>
      <c r="AT135" s="272"/>
      <c r="AU135" s="273"/>
      <c r="AV135" s="279"/>
      <c r="AW135" s="273"/>
      <c r="AX135" s="272"/>
      <c r="AY135" s="272"/>
      <c r="AZ135" s="275"/>
      <c r="BA135" s="276"/>
      <c r="BB135" s="114"/>
    </row>
    <row r="136" spans="1:54" s="109" customFormat="1" ht="27.75" customHeight="1">
      <c r="A136" s="140" t="s">
        <v>425</v>
      </c>
      <c r="B136" s="195">
        <v>451000</v>
      </c>
      <c r="C136" s="339" t="str">
        <f>IF(B136="","",VLOOKUP(B136,Упутство!$BE$2:$BF$1740,2,FALSE))</f>
        <v>Субвенције јавним нефинансијским предузећима и организацијама</v>
      </c>
      <c r="D136" s="139">
        <f>SUM(D137:D141)</f>
        <v>0</v>
      </c>
      <c r="E136" s="139">
        <f t="shared" ref="E136:K136" si="28">SUM(E137:E141)</f>
        <v>0</v>
      </c>
      <c r="F136" s="139">
        <f t="shared" ref="F136" si="29">SUM(F137:F141)</f>
        <v>0</v>
      </c>
      <c r="G136" s="139">
        <f>SUM(G137:G141)</f>
        <v>0</v>
      </c>
      <c r="H136" s="139">
        <f t="shared" si="28"/>
        <v>0</v>
      </c>
      <c r="I136" s="139">
        <f t="shared" si="28"/>
        <v>0</v>
      </c>
      <c r="J136" s="139">
        <f t="shared" si="28"/>
        <v>0</v>
      </c>
      <c r="K136" s="139">
        <f t="shared" si="28"/>
        <v>0</v>
      </c>
      <c r="L136" s="139">
        <f t="shared" si="18"/>
        <v>0</v>
      </c>
      <c r="M136" s="141">
        <f t="shared" si="19"/>
        <v>0</v>
      </c>
      <c r="O136" s="232"/>
      <c r="P136" s="232"/>
      <c r="Q136" s="232"/>
      <c r="R136" s="232"/>
      <c r="S136" s="232"/>
      <c r="T136" s="232"/>
      <c r="U136" s="232"/>
      <c r="V136" s="232"/>
      <c r="W136" s="112"/>
      <c r="AB136" s="221"/>
      <c r="AC136" s="222"/>
      <c r="AD136" s="223"/>
      <c r="AE136" s="222"/>
      <c r="AN136" s="230"/>
      <c r="AO136" s="231"/>
      <c r="AP136" s="114"/>
      <c r="AQ136" s="114"/>
      <c r="AR136" s="272"/>
      <c r="AS136" s="272"/>
      <c r="AT136" s="272"/>
      <c r="AU136" s="273"/>
      <c r="AV136" s="279"/>
      <c r="AW136" s="273"/>
      <c r="AX136" s="272"/>
      <c r="AY136" s="272"/>
      <c r="AZ136" s="275"/>
      <c r="BA136" s="276"/>
      <c r="BB136" s="114"/>
    </row>
    <row r="137" spans="1:54" s="109" customFormat="1" ht="27.75" customHeight="1">
      <c r="A137" s="117" t="s">
        <v>426</v>
      </c>
      <c r="B137" s="194"/>
      <c r="C137" s="340" t="str">
        <f>IF(B137="","",VLOOKUP(B137,Упутство!$BE$2:$BF$1740,2,FALSE))</f>
        <v/>
      </c>
      <c r="D137" s="133"/>
      <c r="E137" s="133"/>
      <c r="F137" s="133"/>
      <c r="G137" s="133"/>
      <c r="H137" s="133"/>
      <c r="I137" s="133"/>
      <c r="J137" s="133"/>
      <c r="K137" s="133"/>
      <c r="L137" s="133">
        <f t="shared" si="18"/>
        <v>0</v>
      </c>
      <c r="M137" s="142">
        <f t="shared" si="19"/>
        <v>0</v>
      </c>
      <c r="O137" s="232"/>
      <c r="P137" s="232"/>
      <c r="Q137" s="232"/>
      <c r="R137" s="232"/>
      <c r="S137" s="232"/>
      <c r="T137" s="232"/>
      <c r="U137" s="232"/>
      <c r="V137" s="232"/>
      <c r="W137" s="112"/>
      <c r="AB137" s="221"/>
      <c r="AC137" s="222"/>
      <c r="AD137" s="223"/>
      <c r="AE137" s="222"/>
      <c r="AN137" s="230"/>
      <c r="AO137" s="231"/>
      <c r="AP137" s="114"/>
      <c r="AQ137" s="114"/>
      <c r="AR137" s="272"/>
      <c r="AS137" s="272"/>
      <c r="AT137" s="272"/>
      <c r="AU137" s="273"/>
      <c r="AV137" s="279"/>
      <c r="AW137" s="273"/>
      <c r="AX137" s="272"/>
      <c r="AY137" s="272"/>
      <c r="AZ137" s="275"/>
      <c r="BA137" s="276"/>
      <c r="BB137" s="114"/>
    </row>
    <row r="138" spans="1:54" s="109" customFormat="1" ht="27.75" customHeight="1">
      <c r="A138" s="117" t="s">
        <v>427</v>
      </c>
      <c r="B138" s="194"/>
      <c r="C138" s="340" t="str">
        <f>IF(B138="","",VLOOKUP(B138,Упутство!$BE$2:$BF$1740,2,FALSE))</f>
        <v/>
      </c>
      <c r="D138" s="133"/>
      <c r="E138" s="133"/>
      <c r="F138" s="133"/>
      <c r="G138" s="133"/>
      <c r="H138" s="133"/>
      <c r="I138" s="133"/>
      <c r="J138" s="133"/>
      <c r="K138" s="133"/>
      <c r="L138" s="133">
        <f t="shared" si="18"/>
        <v>0</v>
      </c>
      <c r="M138" s="142">
        <f t="shared" si="19"/>
        <v>0</v>
      </c>
      <c r="O138" s="232"/>
      <c r="P138" s="232"/>
      <c r="Q138" s="232"/>
      <c r="R138" s="232"/>
      <c r="S138" s="232"/>
      <c r="T138" s="232"/>
      <c r="U138" s="232"/>
      <c r="V138" s="232"/>
      <c r="W138" s="112"/>
      <c r="AB138" s="221"/>
      <c r="AC138" s="222"/>
      <c r="AD138" s="223"/>
      <c r="AE138" s="222"/>
      <c r="AN138" s="230"/>
      <c r="AO138" s="231"/>
      <c r="AP138" s="114"/>
      <c r="AQ138" s="114"/>
      <c r="AR138" s="272"/>
      <c r="AS138" s="272"/>
      <c r="AT138" s="272"/>
      <c r="AU138" s="273"/>
      <c r="AV138" s="279"/>
      <c r="AW138" s="273"/>
      <c r="AX138" s="272"/>
      <c r="AY138" s="272"/>
      <c r="AZ138" s="275"/>
      <c r="BA138" s="276"/>
      <c r="BB138" s="114"/>
    </row>
    <row r="139" spans="1:54" s="109" customFormat="1" ht="27.75" customHeight="1">
      <c r="A139" s="117" t="s">
        <v>428</v>
      </c>
      <c r="B139" s="194"/>
      <c r="C139" s="340" t="str">
        <f>IF(B139="","",VLOOKUP(B139,Упутство!$BE$2:$BF$1740,2,FALSE))</f>
        <v/>
      </c>
      <c r="D139" s="133"/>
      <c r="E139" s="133"/>
      <c r="F139" s="133"/>
      <c r="G139" s="133"/>
      <c r="H139" s="133"/>
      <c r="I139" s="133"/>
      <c r="J139" s="133"/>
      <c r="K139" s="133"/>
      <c r="L139" s="133">
        <f t="shared" si="18"/>
        <v>0</v>
      </c>
      <c r="M139" s="142">
        <f t="shared" si="19"/>
        <v>0</v>
      </c>
      <c r="O139" s="232"/>
      <c r="P139" s="232"/>
      <c r="Q139" s="232"/>
      <c r="R139" s="232"/>
      <c r="S139" s="232"/>
      <c r="T139" s="232"/>
      <c r="U139" s="232"/>
      <c r="V139" s="232"/>
      <c r="W139" s="112"/>
      <c r="AB139" s="221"/>
      <c r="AC139" s="222"/>
      <c r="AD139" s="223"/>
      <c r="AE139" s="222"/>
      <c r="AN139" s="230"/>
      <c r="AO139" s="231"/>
      <c r="AP139" s="114"/>
      <c r="AQ139" s="114"/>
      <c r="AR139" s="272"/>
      <c r="AS139" s="272"/>
      <c r="AT139" s="272"/>
      <c r="AU139" s="273"/>
      <c r="AV139" s="279"/>
      <c r="AW139" s="273"/>
      <c r="AX139" s="272"/>
      <c r="AY139" s="272"/>
      <c r="AZ139" s="275"/>
      <c r="BA139" s="276"/>
      <c r="BB139" s="114"/>
    </row>
    <row r="140" spans="1:54" s="109" customFormat="1" ht="27.75" customHeight="1">
      <c r="A140" s="117" t="s">
        <v>429</v>
      </c>
      <c r="B140" s="194"/>
      <c r="C140" s="340" t="str">
        <f>IF(B140="","",VLOOKUP(B140,Упутство!$BE$2:$BF$1740,2,FALSE))</f>
        <v/>
      </c>
      <c r="D140" s="133"/>
      <c r="E140" s="133"/>
      <c r="F140" s="133"/>
      <c r="G140" s="133"/>
      <c r="H140" s="133"/>
      <c r="I140" s="133"/>
      <c r="J140" s="133"/>
      <c r="K140" s="133"/>
      <c r="L140" s="133">
        <f t="shared" si="18"/>
        <v>0</v>
      </c>
      <c r="M140" s="142">
        <f t="shared" si="19"/>
        <v>0</v>
      </c>
      <c r="O140" s="232"/>
      <c r="P140" s="232"/>
      <c r="Q140" s="232"/>
      <c r="R140" s="232"/>
      <c r="S140" s="232"/>
      <c r="T140" s="232"/>
      <c r="U140" s="232"/>
      <c r="V140" s="232"/>
      <c r="W140" s="112"/>
      <c r="AB140" s="221"/>
      <c r="AC140" s="222"/>
      <c r="AD140" s="223"/>
      <c r="AE140" s="222"/>
      <c r="AN140" s="230"/>
      <c r="AO140" s="231"/>
      <c r="AP140" s="114"/>
      <c r="AQ140" s="114"/>
      <c r="AR140" s="272"/>
      <c r="AS140" s="272"/>
      <c r="AT140" s="272"/>
      <c r="AU140" s="273"/>
      <c r="AV140" s="279"/>
      <c r="AW140" s="273"/>
      <c r="AX140" s="272"/>
      <c r="AY140" s="272"/>
      <c r="AZ140" s="275"/>
      <c r="BA140" s="276"/>
      <c r="BB140" s="114"/>
    </row>
    <row r="141" spans="1:54" s="109" customFormat="1" ht="27.75" customHeight="1">
      <c r="A141" s="117" t="s">
        <v>430</v>
      </c>
      <c r="B141" s="194"/>
      <c r="C141" s="340" t="str">
        <f>IF(B141="","",VLOOKUP(B141,Упутство!$BE$2:$BF$1740,2,FALSE))</f>
        <v/>
      </c>
      <c r="D141" s="133"/>
      <c r="E141" s="133"/>
      <c r="F141" s="133"/>
      <c r="G141" s="133"/>
      <c r="H141" s="133"/>
      <c r="I141" s="133"/>
      <c r="J141" s="133"/>
      <c r="K141" s="133"/>
      <c r="L141" s="133">
        <f t="shared" si="18"/>
        <v>0</v>
      </c>
      <c r="M141" s="142">
        <f t="shared" si="19"/>
        <v>0</v>
      </c>
      <c r="O141" s="232"/>
      <c r="P141" s="232"/>
      <c r="Q141" s="232"/>
      <c r="R141" s="232"/>
      <c r="S141" s="232"/>
      <c r="T141" s="232"/>
      <c r="U141" s="232"/>
      <c r="V141" s="232"/>
      <c r="W141" s="112"/>
      <c r="AB141" s="221"/>
      <c r="AC141" s="222"/>
      <c r="AD141" s="223"/>
      <c r="AE141" s="222"/>
      <c r="AN141" s="230"/>
      <c r="AO141" s="231"/>
      <c r="AP141" s="114"/>
      <c r="AQ141" s="114"/>
      <c r="AR141" s="272"/>
      <c r="AS141" s="272"/>
      <c r="AT141" s="272"/>
      <c r="AU141" s="273"/>
      <c r="AV141" s="279"/>
      <c r="AW141" s="273"/>
      <c r="AX141" s="272"/>
      <c r="AY141" s="272"/>
      <c r="AZ141" s="275"/>
      <c r="BA141" s="276"/>
      <c r="BB141" s="114"/>
    </row>
    <row r="142" spans="1:54" s="109" customFormat="1" ht="27.75" customHeight="1">
      <c r="A142" s="140" t="s">
        <v>431</v>
      </c>
      <c r="B142" s="195">
        <v>463000</v>
      </c>
      <c r="C142" s="339" t="str">
        <f>IF(B142="","",VLOOKUP(B142,Упутство!$BE$2:$BF$1740,2,FALSE))</f>
        <v>Трансфери осталим нивоима власти</v>
      </c>
      <c r="D142" s="139">
        <f t="shared" ref="D142:K142" si="30">SUM(D143:D146)</f>
        <v>0</v>
      </c>
      <c r="E142" s="139">
        <f t="shared" si="30"/>
        <v>0</v>
      </c>
      <c r="F142" s="139">
        <f t="shared" si="30"/>
        <v>0</v>
      </c>
      <c r="G142" s="139">
        <f t="shared" si="30"/>
        <v>0</v>
      </c>
      <c r="H142" s="139">
        <f t="shared" si="30"/>
        <v>0</v>
      </c>
      <c r="I142" s="139">
        <f t="shared" si="30"/>
        <v>0</v>
      </c>
      <c r="J142" s="139">
        <f t="shared" si="30"/>
        <v>0</v>
      </c>
      <c r="K142" s="139">
        <f t="shared" si="30"/>
        <v>0</v>
      </c>
      <c r="L142" s="139">
        <f t="shared" si="18"/>
        <v>0</v>
      </c>
      <c r="M142" s="141">
        <f t="shared" si="19"/>
        <v>0</v>
      </c>
      <c r="O142" s="232"/>
      <c r="P142" s="232"/>
      <c r="Q142" s="232"/>
      <c r="R142" s="232"/>
      <c r="S142" s="232"/>
      <c r="T142" s="232"/>
      <c r="U142" s="232"/>
      <c r="V142" s="232"/>
      <c r="W142" s="112"/>
      <c r="AB142" s="221"/>
      <c r="AC142" s="222"/>
      <c r="AD142" s="223"/>
      <c r="AE142" s="222"/>
      <c r="AN142" s="230"/>
      <c r="AO142" s="231"/>
      <c r="AP142" s="114"/>
      <c r="AQ142" s="114"/>
      <c r="AR142" s="272"/>
      <c r="AS142" s="272"/>
      <c r="AT142" s="272"/>
      <c r="AU142" s="273"/>
      <c r="AV142" s="279"/>
      <c r="AW142" s="273"/>
      <c r="AX142" s="272"/>
      <c r="AY142" s="272"/>
      <c r="AZ142" s="275"/>
      <c r="BA142" s="276"/>
      <c r="BB142" s="114"/>
    </row>
    <row r="143" spans="1:54" s="109" customFormat="1" ht="27.75" customHeight="1">
      <c r="A143" s="117" t="s">
        <v>432</v>
      </c>
      <c r="B143" s="194"/>
      <c r="C143" s="340" t="str">
        <f>IF(B143="","",VLOOKUP(B143,Упутство!$BE$2:$BF$1740,2,FALSE))</f>
        <v/>
      </c>
      <c r="D143" s="133"/>
      <c r="E143" s="133"/>
      <c r="F143" s="133"/>
      <c r="G143" s="133"/>
      <c r="H143" s="133"/>
      <c r="I143" s="133"/>
      <c r="J143" s="133"/>
      <c r="K143" s="133"/>
      <c r="L143" s="133">
        <f t="shared" si="18"/>
        <v>0</v>
      </c>
      <c r="M143" s="142">
        <f t="shared" si="19"/>
        <v>0</v>
      </c>
      <c r="O143" s="232"/>
      <c r="P143" s="232"/>
      <c r="Q143" s="232"/>
      <c r="R143" s="232"/>
      <c r="S143" s="232"/>
      <c r="T143" s="232"/>
      <c r="U143" s="232"/>
      <c r="V143" s="232"/>
      <c r="W143" s="112"/>
      <c r="AB143" s="221"/>
      <c r="AC143" s="222"/>
      <c r="AD143" s="223"/>
      <c r="AE143" s="222"/>
      <c r="AN143" s="230"/>
      <c r="AO143" s="231"/>
      <c r="AP143" s="114"/>
      <c r="AQ143" s="114"/>
      <c r="AR143" s="272"/>
      <c r="AS143" s="272"/>
      <c r="AT143" s="272"/>
      <c r="AU143" s="273"/>
      <c r="AV143" s="279"/>
      <c r="AW143" s="273"/>
      <c r="AX143" s="272"/>
      <c r="AY143" s="272"/>
      <c r="AZ143" s="275"/>
      <c r="BA143" s="276"/>
      <c r="BB143" s="114"/>
    </row>
    <row r="144" spans="1:54" s="109" customFormat="1" ht="27.75" customHeight="1">
      <c r="A144" s="117" t="s">
        <v>433</v>
      </c>
      <c r="B144" s="194"/>
      <c r="C144" s="340" t="str">
        <f>IF(B144="","",VLOOKUP(B144,Упутство!$BE$2:$BF$1740,2,FALSE))</f>
        <v/>
      </c>
      <c r="D144" s="133"/>
      <c r="E144" s="133"/>
      <c r="F144" s="133"/>
      <c r="G144" s="133"/>
      <c r="H144" s="133"/>
      <c r="I144" s="133"/>
      <c r="J144" s="133"/>
      <c r="K144" s="133"/>
      <c r="L144" s="133">
        <f t="shared" si="18"/>
        <v>0</v>
      </c>
      <c r="M144" s="142">
        <f t="shared" si="19"/>
        <v>0</v>
      </c>
      <c r="O144" s="232"/>
      <c r="P144" s="232"/>
      <c r="Q144" s="232"/>
      <c r="R144" s="232"/>
      <c r="S144" s="232"/>
      <c r="T144" s="232"/>
      <c r="U144" s="232"/>
      <c r="V144" s="232"/>
      <c r="W144" s="112"/>
      <c r="AB144" s="221"/>
      <c r="AC144" s="222"/>
      <c r="AD144" s="223"/>
      <c r="AE144" s="222"/>
      <c r="AN144" s="230"/>
      <c r="AO144" s="231"/>
      <c r="AP144" s="114"/>
      <c r="AQ144" s="114"/>
      <c r="AR144" s="272"/>
      <c r="AS144" s="272"/>
      <c r="AT144" s="272"/>
      <c r="AU144" s="273"/>
      <c r="AV144" s="279"/>
      <c r="AW144" s="273"/>
      <c r="AX144" s="272"/>
      <c r="AY144" s="272"/>
      <c r="AZ144" s="275"/>
      <c r="BA144" s="276"/>
      <c r="BB144" s="114"/>
    </row>
    <row r="145" spans="1:54" s="109" customFormat="1" ht="27.75" customHeight="1">
      <c r="A145" s="117" t="s">
        <v>434</v>
      </c>
      <c r="B145" s="194"/>
      <c r="C145" s="340" t="str">
        <f>IF(B145="","",VLOOKUP(B145,Упутство!$BE$2:$BF$1740,2,FALSE))</f>
        <v/>
      </c>
      <c r="D145" s="133"/>
      <c r="E145" s="133"/>
      <c r="F145" s="133"/>
      <c r="G145" s="133"/>
      <c r="H145" s="133"/>
      <c r="I145" s="133"/>
      <c r="J145" s="133"/>
      <c r="K145" s="133"/>
      <c r="L145" s="133">
        <f t="shared" si="18"/>
        <v>0</v>
      </c>
      <c r="M145" s="142">
        <f t="shared" si="19"/>
        <v>0</v>
      </c>
      <c r="O145" s="232"/>
      <c r="P145" s="232"/>
      <c r="Q145" s="232"/>
      <c r="R145" s="232"/>
      <c r="S145" s="232"/>
      <c r="T145" s="232"/>
      <c r="U145" s="232"/>
      <c r="V145" s="232"/>
      <c r="W145" s="112"/>
      <c r="AB145" s="221"/>
      <c r="AC145" s="222"/>
      <c r="AD145" s="223"/>
      <c r="AE145" s="222"/>
      <c r="AN145" s="230"/>
      <c r="AO145" s="231"/>
      <c r="AP145" s="114"/>
      <c r="AQ145" s="114"/>
      <c r="AR145" s="272"/>
      <c r="AS145" s="272"/>
      <c r="AT145" s="272"/>
      <c r="AU145" s="273"/>
      <c r="AV145" s="279"/>
      <c r="AW145" s="273"/>
      <c r="AX145" s="272"/>
      <c r="AY145" s="272"/>
      <c r="AZ145" s="275"/>
      <c r="BA145" s="276"/>
      <c r="BB145" s="114"/>
    </row>
    <row r="146" spans="1:54" s="109" customFormat="1" ht="27.75" customHeight="1">
      <c r="A146" s="117" t="s">
        <v>435</v>
      </c>
      <c r="B146" s="194"/>
      <c r="C146" s="340" t="str">
        <f>IF(B146="","",VLOOKUP(B146,Упутство!$BE$2:$BF$1740,2,FALSE))</f>
        <v/>
      </c>
      <c r="D146" s="133"/>
      <c r="E146" s="133"/>
      <c r="F146" s="133"/>
      <c r="G146" s="133"/>
      <c r="H146" s="133"/>
      <c r="I146" s="133"/>
      <c r="J146" s="133"/>
      <c r="K146" s="133"/>
      <c r="L146" s="133">
        <f t="shared" si="18"/>
        <v>0</v>
      </c>
      <c r="M146" s="142">
        <f t="shared" si="19"/>
        <v>0</v>
      </c>
      <c r="O146" s="232"/>
      <c r="P146" s="232"/>
      <c r="Q146" s="232"/>
      <c r="R146" s="232"/>
      <c r="S146" s="232"/>
      <c r="T146" s="232"/>
      <c r="U146" s="232"/>
      <c r="V146" s="232"/>
      <c r="W146" s="112"/>
      <c r="AB146" s="221"/>
      <c r="AC146" s="222"/>
      <c r="AD146" s="223"/>
      <c r="AE146" s="222"/>
      <c r="AN146" s="230"/>
      <c r="AO146" s="231"/>
      <c r="AP146" s="114"/>
      <c r="AQ146" s="114"/>
      <c r="AR146" s="272"/>
      <c r="AS146" s="272"/>
      <c r="AT146" s="272"/>
      <c r="AU146" s="273"/>
      <c r="AV146" s="279"/>
      <c r="AW146" s="273"/>
      <c r="AX146" s="272"/>
      <c r="AY146" s="272"/>
      <c r="AZ146" s="275"/>
      <c r="BA146" s="276"/>
      <c r="BB146" s="114"/>
    </row>
    <row r="147" spans="1:54" s="109" customFormat="1" ht="27.75" customHeight="1">
      <c r="A147" s="140" t="s">
        <v>436</v>
      </c>
      <c r="B147" s="195">
        <v>465000</v>
      </c>
      <c r="C147" s="339" t="str">
        <f>IF(B147="","",VLOOKUP(B147,Упутство!$BE$2:$BF$1740,2,FALSE))</f>
        <v>Остале дотације и трансфери</v>
      </c>
      <c r="D147" s="139">
        <f t="shared" ref="D147:K147" si="31">SUM(D148:D149)</f>
        <v>0</v>
      </c>
      <c r="E147" s="139">
        <f t="shared" si="31"/>
        <v>0</v>
      </c>
      <c r="F147" s="139">
        <f t="shared" si="31"/>
        <v>0</v>
      </c>
      <c r="G147" s="139">
        <f t="shared" si="31"/>
        <v>0</v>
      </c>
      <c r="H147" s="139">
        <f t="shared" si="31"/>
        <v>0</v>
      </c>
      <c r="I147" s="139">
        <f t="shared" si="31"/>
        <v>0</v>
      </c>
      <c r="J147" s="139">
        <f t="shared" si="31"/>
        <v>0</v>
      </c>
      <c r="K147" s="139">
        <f t="shared" si="31"/>
        <v>0</v>
      </c>
      <c r="L147" s="139">
        <f t="shared" si="18"/>
        <v>0</v>
      </c>
      <c r="M147" s="141">
        <f t="shared" si="19"/>
        <v>0</v>
      </c>
      <c r="O147" s="232"/>
      <c r="P147" s="232"/>
      <c r="Q147" s="232"/>
      <c r="R147" s="232"/>
      <c r="S147" s="232"/>
      <c r="T147" s="232"/>
      <c r="U147" s="232"/>
      <c r="V147" s="232"/>
      <c r="W147" s="112"/>
      <c r="AB147" s="221"/>
      <c r="AC147" s="222"/>
      <c r="AD147" s="223"/>
      <c r="AE147" s="222"/>
      <c r="AN147" s="230"/>
      <c r="AO147" s="231"/>
      <c r="AP147" s="114"/>
      <c r="AQ147" s="114"/>
      <c r="AR147" s="272"/>
      <c r="AS147" s="272"/>
      <c r="AT147" s="272"/>
      <c r="AU147" s="273"/>
      <c r="AV147" s="279"/>
      <c r="AW147" s="273"/>
      <c r="AX147" s="272"/>
      <c r="AY147" s="272"/>
      <c r="AZ147" s="275"/>
      <c r="BA147" s="276"/>
      <c r="BB147" s="114"/>
    </row>
    <row r="148" spans="1:54" s="109" customFormat="1" ht="27.75" customHeight="1">
      <c r="A148" s="117" t="s">
        <v>437</v>
      </c>
      <c r="B148" s="194"/>
      <c r="C148" s="340" t="str">
        <f>IF(B148="","",VLOOKUP(B148,Упутство!$BE$2:$BF$1740,2,FALSE))</f>
        <v/>
      </c>
      <c r="D148" s="133"/>
      <c r="E148" s="133"/>
      <c r="F148" s="133"/>
      <c r="G148" s="133"/>
      <c r="H148" s="133"/>
      <c r="I148" s="133"/>
      <c r="J148" s="133"/>
      <c r="K148" s="133"/>
      <c r="L148" s="133">
        <f t="shared" si="18"/>
        <v>0</v>
      </c>
      <c r="M148" s="142">
        <f t="shared" si="19"/>
        <v>0</v>
      </c>
      <c r="O148" s="232"/>
      <c r="P148" s="232"/>
      <c r="Q148" s="232"/>
      <c r="R148" s="232"/>
      <c r="S148" s="232"/>
      <c r="T148" s="232"/>
      <c r="U148" s="232"/>
      <c r="V148" s="232"/>
      <c r="W148" s="112"/>
      <c r="AB148" s="221"/>
      <c r="AC148" s="222"/>
      <c r="AD148" s="223"/>
      <c r="AE148" s="222"/>
      <c r="AN148" s="230"/>
      <c r="AO148" s="231"/>
      <c r="AP148" s="114"/>
      <c r="AQ148" s="114"/>
      <c r="AR148" s="272"/>
      <c r="AS148" s="272"/>
      <c r="AT148" s="272"/>
      <c r="AU148" s="273"/>
      <c r="AV148" s="279"/>
      <c r="AW148" s="273"/>
      <c r="AX148" s="272"/>
      <c r="AY148" s="272"/>
      <c r="AZ148" s="275"/>
      <c r="BA148" s="276"/>
      <c r="BB148" s="114"/>
    </row>
    <row r="149" spans="1:54" s="109" customFormat="1" ht="27.75" customHeight="1">
      <c r="A149" s="117" t="s">
        <v>438</v>
      </c>
      <c r="B149" s="194"/>
      <c r="C149" s="340" t="str">
        <f>IF(B149="","",VLOOKUP(B149,Упутство!$BE$2:$BF$1740,2,FALSE))</f>
        <v/>
      </c>
      <c r="D149" s="133"/>
      <c r="E149" s="133"/>
      <c r="F149" s="133"/>
      <c r="G149" s="133"/>
      <c r="H149" s="133"/>
      <c r="I149" s="133"/>
      <c r="J149" s="133"/>
      <c r="K149" s="133"/>
      <c r="L149" s="133">
        <f t="shared" si="18"/>
        <v>0</v>
      </c>
      <c r="M149" s="142">
        <f t="shared" si="19"/>
        <v>0</v>
      </c>
      <c r="O149" s="232"/>
      <c r="P149" s="232"/>
      <c r="Q149" s="232"/>
      <c r="R149" s="232"/>
      <c r="S149" s="232"/>
      <c r="T149" s="232"/>
      <c r="U149" s="232"/>
      <c r="V149" s="232"/>
      <c r="W149" s="112"/>
      <c r="AB149" s="221"/>
      <c r="AC149" s="222"/>
      <c r="AD149" s="223"/>
      <c r="AE149" s="222"/>
      <c r="AN149" s="230"/>
      <c r="AO149" s="231"/>
      <c r="AP149" s="114"/>
      <c r="AQ149" s="114"/>
      <c r="AR149" s="272"/>
      <c r="AS149" s="272"/>
      <c r="AT149" s="272"/>
      <c r="AU149" s="273"/>
      <c r="AV149" s="279"/>
      <c r="AW149" s="273"/>
      <c r="AX149" s="272"/>
      <c r="AY149" s="272"/>
      <c r="AZ149" s="275"/>
      <c r="BA149" s="276"/>
      <c r="BB149" s="114"/>
    </row>
    <row r="150" spans="1:54" s="109" customFormat="1" ht="27.75" customHeight="1">
      <c r="A150" s="140" t="s">
        <v>439</v>
      </c>
      <c r="B150" s="195">
        <v>472000</v>
      </c>
      <c r="C150" s="339" t="str">
        <f>IF(B150="","",VLOOKUP(B150,Упутство!$BE$2:$BF$1740,2,FALSE))</f>
        <v>Накнаде за социјалну заштиту из буџета</v>
      </c>
      <c r="D150" s="139">
        <f>SUM(D151:D154)</f>
        <v>0</v>
      </c>
      <c r="E150" s="139">
        <f t="shared" ref="E150:K150" si="32">SUM(E151:E154)</f>
        <v>0</v>
      </c>
      <c r="F150" s="139">
        <f t="shared" ref="F150" si="33">SUM(F151:F154)</f>
        <v>0</v>
      </c>
      <c r="G150" s="139">
        <f>SUM(G151:G154)</f>
        <v>0</v>
      </c>
      <c r="H150" s="139">
        <f t="shared" si="32"/>
        <v>0</v>
      </c>
      <c r="I150" s="139">
        <f t="shared" si="32"/>
        <v>0</v>
      </c>
      <c r="J150" s="139">
        <f t="shared" si="32"/>
        <v>0</v>
      </c>
      <c r="K150" s="139">
        <f t="shared" si="32"/>
        <v>0</v>
      </c>
      <c r="L150" s="139">
        <f t="shared" si="18"/>
        <v>0</v>
      </c>
      <c r="M150" s="141">
        <f t="shared" si="19"/>
        <v>0</v>
      </c>
      <c r="O150" s="232"/>
      <c r="P150" s="232"/>
      <c r="Q150" s="232"/>
      <c r="R150" s="232"/>
      <c r="S150" s="232"/>
      <c r="T150" s="232"/>
      <c r="U150" s="232"/>
      <c r="V150" s="232"/>
      <c r="W150" s="112"/>
      <c r="AB150" s="221"/>
      <c r="AC150" s="222"/>
      <c r="AD150" s="223"/>
      <c r="AE150" s="222"/>
      <c r="AN150" s="230"/>
      <c r="AO150" s="231"/>
      <c r="AP150" s="114"/>
      <c r="AQ150" s="114"/>
      <c r="AR150" s="272"/>
      <c r="AS150" s="272"/>
      <c r="AT150" s="272"/>
      <c r="AU150" s="273"/>
      <c r="AV150" s="279"/>
      <c r="AW150" s="273"/>
      <c r="AX150" s="272"/>
      <c r="AY150" s="272"/>
      <c r="AZ150" s="275"/>
      <c r="BA150" s="276"/>
      <c r="BB150" s="114"/>
    </row>
    <row r="151" spans="1:54" s="109" customFormat="1" ht="27.75" customHeight="1">
      <c r="A151" s="117" t="s">
        <v>440</v>
      </c>
      <c r="B151" s="194"/>
      <c r="C151" s="340" t="str">
        <f>IF(B151="","",VLOOKUP(B151,Упутство!$BE$2:$BF$1740,2,FALSE))</f>
        <v/>
      </c>
      <c r="D151" s="133"/>
      <c r="E151" s="133"/>
      <c r="F151" s="133"/>
      <c r="G151" s="133"/>
      <c r="H151" s="133"/>
      <c r="I151" s="133"/>
      <c r="J151" s="133"/>
      <c r="K151" s="133"/>
      <c r="L151" s="133">
        <f t="shared" si="18"/>
        <v>0</v>
      </c>
      <c r="M151" s="142">
        <f t="shared" si="19"/>
        <v>0</v>
      </c>
      <c r="O151" s="232"/>
      <c r="P151" s="232"/>
      <c r="Q151" s="232"/>
      <c r="R151" s="232"/>
      <c r="S151" s="232"/>
      <c r="T151" s="232"/>
      <c r="U151" s="232"/>
      <c r="V151" s="232"/>
      <c r="W151" s="112"/>
      <c r="AB151" s="221"/>
      <c r="AC151" s="222"/>
      <c r="AD151" s="223"/>
      <c r="AE151" s="222"/>
      <c r="AN151" s="230"/>
      <c r="AO151" s="231"/>
      <c r="AP151" s="114"/>
      <c r="AQ151" s="114"/>
      <c r="AR151" s="272"/>
      <c r="AS151" s="272"/>
      <c r="AT151" s="272"/>
      <c r="AU151" s="273"/>
      <c r="AV151" s="279"/>
      <c r="AW151" s="273"/>
      <c r="AX151" s="272"/>
      <c r="AY151" s="272"/>
      <c r="AZ151" s="275"/>
      <c r="BA151" s="276"/>
      <c r="BB151" s="114"/>
    </row>
    <row r="152" spans="1:54" s="109" customFormat="1" ht="27.75" customHeight="1">
      <c r="A152" s="117" t="s">
        <v>441</v>
      </c>
      <c r="B152" s="194"/>
      <c r="C152" s="340" t="str">
        <f>IF(B152="","",VLOOKUP(B152,Упутство!$BE$2:$BF$1740,2,FALSE))</f>
        <v/>
      </c>
      <c r="D152" s="133"/>
      <c r="E152" s="133"/>
      <c r="F152" s="133"/>
      <c r="G152" s="133"/>
      <c r="H152" s="133"/>
      <c r="I152" s="133"/>
      <c r="J152" s="133"/>
      <c r="K152" s="133"/>
      <c r="L152" s="133">
        <f t="shared" si="18"/>
        <v>0</v>
      </c>
      <c r="M152" s="142">
        <f t="shared" si="19"/>
        <v>0</v>
      </c>
      <c r="O152" s="232"/>
      <c r="P152" s="232"/>
      <c r="Q152" s="232"/>
      <c r="R152" s="232"/>
      <c r="S152" s="232"/>
      <c r="T152" s="232"/>
      <c r="U152" s="232"/>
      <c r="V152" s="232"/>
      <c r="W152" s="112"/>
      <c r="AB152" s="221"/>
      <c r="AC152" s="222"/>
      <c r="AD152" s="223"/>
      <c r="AE152" s="222"/>
      <c r="AN152" s="230"/>
      <c r="AO152" s="231"/>
      <c r="AP152" s="114"/>
      <c r="AQ152" s="114"/>
      <c r="AR152" s="272"/>
      <c r="AS152" s="272"/>
      <c r="AT152" s="272"/>
      <c r="AU152" s="273"/>
      <c r="AV152" s="279"/>
      <c r="AW152" s="273"/>
      <c r="AX152" s="272"/>
      <c r="AY152" s="272"/>
      <c r="AZ152" s="275"/>
      <c r="BA152" s="276"/>
      <c r="BB152" s="114"/>
    </row>
    <row r="153" spans="1:54" s="109" customFormat="1" ht="27.75" customHeight="1">
      <c r="A153" s="117" t="s">
        <v>442</v>
      </c>
      <c r="B153" s="194"/>
      <c r="C153" s="340" t="str">
        <f>IF(B153="","",VLOOKUP(B153,Упутство!$BE$2:$BF$1740,2,FALSE))</f>
        <v/>
      </c>
      <c r="D153" s="133"/>
      <c r="E153" s="133"/>
      <c r="F153" s="133"/>
      <c r="G153" s="133"/>
      <c r="H153" s="133"/>
      <c r="I153" s="133"/>
      <c r="J153" s="133"/>
      <c r="K153" s="133"/>
      <c r="L153" s="133">
        <f t="shared" si="18"/>
        <v>0</v>
      </c>
      <c r="M153" s="142">
        <f t="shared" si="19"/>
        <v>0</v>
      </c>
      <c r="O153" s="232"/>
      <c r="P153" s="232"/>
      <c r="Q153" s="232"/>
      <c r="R153" s="232"/>
      <c r="S153" s="232"/>
      <c r="T153" s="232"/>
      <c r="U153" s="232"/>
      <c r="V153" s="232"/>
      <c r="W153" s="112"/>
      <c r="AB153" s="221"/>
      <c r="AC153" s="222"/>
      <c r="AD153" s="223"/>
      <c r="AE153" s="222"/>
      <c r="AN153" s="230"/>
      <c r="AO153" s="231"/>
      <c r="AP153" s="114"/>
      <c r="AQ153" s="114"/>
      <c r="AR153" s="272"/>
      <c r="AS153" s="272"/>
      <c r="AT153" s="272"/>
      <c r="AU153" s="273"/>
      <c r="AV153" s="279"/>
      <c r="AW153" s="273"/>
      <c r="AX153" s="272"/>
      <c r="AY153" s="272"/>
      <c r="AZ153" s="275"/>
      <c r="BA153" s="276"/>
      <c r="BB153" s="114"/>
    </row>
    <row r="154" spans="1:54" s="109" customFormat="1" ht="27.75" customHeight="1">
      <c r="A154" s="117" t="s">
        <v>443</v>
      </c>
      <c r="B154" s="194"/>
      <c r="C154" s="340" t="str">
        <f>IF(B154="","",VLOOKUP(B154,Упутство!$BE$2:$BF$1740,2,FALSE))</f>
        <v/>
      </c>
      <c r="D154" s="133"/>
      <c r="E154" s="133"/>
      <c r="F154" s="133"/>
      <c r="G154" s="133"/>
      <c r="H154" s="133"/>
      <c r="I154" s="133"/>
      <c r="J154" s="133"/>
      <c r="K154" s="133"/>
      <c r="L154" s="133">
        <f t="shared" si="18"/>
        <v>0</v>
      </c>
      <c r="M154" s="142">
        <f t="shared" si="19"/>
        <v>0</v>
      </c>
      <c r="O154" s="232"/>
      <c r="P154" s="232"/>
      <c r="Q154" s="232"/>
      <c r="R154" s="232"/>
      <c r="S154" s="232"/>
      <c r="T154" s="232"/>
      <c r="U154" s="232"/>
      <c r="V154" s="232"/>
      <c r="W154" s="112"/>
      <c r="AB154" s="221"/>
      <c r="AC154" s="222"/>
      <c r="AD154" s="223"/>
      <c r="AE154" s="222"/>
      <c r="AN154" s="230"/>
      <c r="AO154" s="231"/>
      <c r="AP154" s="114"/>
      <c r="AQ154" s="114"/>
      <c r="AR154" s="272"/>
      <c r="AS154" s="272"/>
      <c r="AT154" s="272"/>
      <c r="AU154" s="273"/>
      <c r="AV154" s="279"/>
      <c r="AW154" s="273"/>
      <c r="AX154" s="272"/>
      <c r="AY154" s="272"/>
      <c r="AZ154" s="275"/>
      <c r="BA154" s="276"/>
      <c r="BB154" s="114"/>
    </row>
    <row r="155" spans="1:54" s="109" customFormat="1" ht="27.75" customHeight="1">
      <c r="A155" s="140" t="s">
        <v>873</v>
      </c>
      <c r="B155" s="195">
        <v>481000</v>
      </c>
      <c r="C155" s="339" t="str">
        <f>IF(B155="","",VLOOKUP(B155,Упутство!$BE$2:$BF$1740,2,FALSE))</f>
        <v>Дотације невладиним организацијама</v>
      </c>
      <c r="D155" s="139">
        <f>SUM(D156:D158)</f>
        <v>0</v>
      </c>
      <c r="E155" s="139">
        <f t="shared" ref="E155:K155" si="34">SUM(E156:E158)</f>
        <v>0</v>
      </c>
      <c r="F155" s="139">
        <f t="shared" ref="F155" si="35">SUM(F156:F158)</f>
        <v>0</v>
      </c>
      <c r="G155" s="139">
        <f>SUM(G156:G158)</f>
        <v>0</v>
      </c>
      <c r="H155" s="139">
        <f t="shared" si="34"/>
        <v>0</v>
      </c>
      <c r="I155" s="139">
        <f t="shared" si="34"/>
        <v>0</v>
      </c>
      <c r="J155" s="139">
        <f t="shared" si="34"/>
        <v>0</v>
      </c>
      <c r="K155" s="139">
        <f t="shared" si="34"/>
        <v>0</v>
      </c>
      <c r="L155" s="139">
        <f t="shared" si="18"/>
        <v>0</v>
      </c>
      <c r="M155" s="141">
        <f t="shared" si="19"/>
        <v>0</v>
      </c>
      <c r="O155" s="232"/>
      <c r="P155" s="232"/>
      <c r="Q155" s="232"/>
      <c r="R155" s="232"/>
      <c r="S155" s="232"/>
      <c r="T155" s="232"/>
      <c r="U155" s="232"/>
      <c r="V155" s="232"/>
      <c r="W155" s="112"/>
      <c r="AB155" s="221"/>
      <c r="AC155" s="222"/>
      <c r="AD155" s="223"/>
      <c r="AE155" s="222"/>
      <c r="AN155" s="230"/>
      <c r="AO155" s="231"/>
      <c r="AP155" s="114"/>
      <c r="AQ155" s="114"/>
      <c r="AR155" s="272"/>
      <c r="AS155" s="272"/>
      <c r="AT155" s="272"/>
      <c r="AU155" s="273"/>
      <c r="AV155" s="279"/>
      <c r="AW155" s="273"/>
      <c r="AX155" s="272"/>
      <c r="AY155" s="272"/>
      <c r="AZ155" s="275"/>
      <c r="BA155" s="276"/>
      <c r="BB155" s="114"/>
    </row>
    <row r="156" spans="1:54" s="109" customFormat="1" ht="27.75" customHeight="1">
      <c r="A156" s="117" t="s">
        <v>874</v>
      </c>
      <c r="B156" s="194"/>
      <c r="C156" s="340" t="str">
        <f>IF(B156="","",VLOOKUP(B156,Упутство!$BE$2:$BF$1740,2,FALSE))</f>
        <v/>
      </c>
      <c r="D156" s="133"/>
      <c r="E156" s="133"/>
      <c r="F156" s="133"/>
      <c r="G156" s="133"/>
      <c r="H156" s="133"/>
      <c r="I156" s="133"/>
      <c r="J156" s="133"/>
      <c r="K156" s="133"/>
      <c r="L156" s="133">
        <f t="shared" si="18"/>
        <v>0</v>
      </c>
      <c r="M156" s="142">
        <f t="shared" si="19"/>
        <v>0</v>
      </c>
      <c r="O156" s="232"/>
      <c r="P156" s="232"/>
      <c r="Q156" s="232"/>
      <c r="R156" s="232"/>
      <c r="S156" s="232"/>
      <c r="T156" s="232"/>
      <c r="U156" s="232"/>
      <c r="V156" s="232"/>
      <c r="W156" s="112"/>
      <c r="AB156" s="221"/>
      <c r="AC156" s="222"/>
      <c r="AD156" s="223"/>
      <c r="AE156" s="222"/>
      <c r="AN156" s="230"/>
      <c r="AO156" s="231"/>
      <c r="AP156" s="114"/>
      <c r="AQ156" s="114"/>
      <c r="AR156" s="272"/>
      <c r="AS156" s="272"/>
      <c r="AT156" s="272"/>
      <c r="AU156" s="273"/>
      <c r="AV156" s="279"/>
      <c r="AW156" s="273"/>
      <c r="AX156" s="272"/>
      <c r="AY156" s="272"/>
      <c r="AZ156" s="275"/>
      <c r="BA156" s="276"/>
      <c r="BB156" s="114"/>
    </row>
    <row r="157" spans="1:54" s="109" customFormat="1" ht="27.75" customHeight="1">
      <c r="A157" s="117" t="s">
        <v>444</v>
      </c>
      <c r="B157" s="194"/>
      <c r="C157" s="340" t="str">
        <f>IF(B157="","",VLOOKUP(B157,Упутство!$BE$2:$BF$1740,2,FALSE))</f>
        <v/>
      </c>
      <c r="D157" s="133"/>
      <c r="E157" s="133"/>
      <c r="F157" s="133"/>
      <c r="G157" s="133"/>
      <c r="H157" s="133"/>
      <c r="I157" s="133"/>
      <c r="J157" s="133"/>
      <c r="K157" s="133"/>
      <c r="L157" s="133">
        <f t="shared" si="18"/>
        <v>0</v>
      </c>
      <c r="M157" s="142">
        <f t="shared" si="19"/>
        <v>0</v>
      </c>
      <c r="O157" s="232"/>
      <c r="P157" s="232"/>
      <c r="Q157" s="232"/>
      <c r="R157" s="232"/>
      <c r="S157" s="232"/>
      <c r="T157" s="232"/>
      <c r="U157" s="232"/>
      <c r="V157" s="232"/>
      <c r="W157" s="112"/>
      <c r="AB157" s="221"/>
      <c r="AC157" s="222"/>
      <c r="AD157" s="223"/>
      <c r="AE157" s="222"/>
      <c r="AN157" s="230"/>
      <c r="AO157" s="231"/>
      <c r="AP157" s="114"/>
      <c r="AQ157" s="114"/>
      <c r="AR157" s="272"/>
      <c r="AS157" s="272"/>
      <c r="AT157" s="272"/>
      <c r="AU157" s="273"/>
      <c r="AV157" s="279"/>
      <c r="AW157" s="273"/>
      <c r="AX157" s="272"/>
      <c r="AY157" s="272"/>
      <c r="AZ157" s="275"/>
      <c r="BA157" s="276"/>
      <c r="BB157" s="114"/>
    </row>
    <row r="158" spans="1:54" s="109" customFormat="1" ht="27.75" customHeight="1">
      <c r="A158" s="117" t="s">
        <v>445</v>
      </c>
      <c r="B158" s="194"/>
      <c r="C158" s="340" t="str">
        <f>IF(B158="","",VLOOKUP(B158,Упутство!$BE$2:$BF$1740,2,FALSE))</f>
        <v/>
      </c>
      <c r="D158" s="133"/>
      <c r="E158" s="133"/>
      <c r="F158" s="133"/>
      <c r="G158" s="133"/>
      <c r="H158" s="133"/>
      <c r="I158" s="133"/>
      <c r="J158" s="133"/>
      <c r="K158" s="133"/>
      <c r="L158" s="133">
        <f t="shared" si="18"/>
        <v>0</v>
      </c>
      <c r="M158" s="142">
        <f t="shared" si="19"/>
        <v>0</v>
      </c>
      <c r="O158" s="232"/>
      <c r="P158" s="232"/>
      <c r="Q158" s="232"/>
      <c r="R158" s="232"/>
      <c r="S158" s="232"/>
      <c r="T158" s="232"/>
      <c r="U158" s="232"/>
      <c r="V158" s="232"/>
      <c r="W158" s="112"/>
      <c r="AB158" s="221"/>
      <c r="AC158" s="222"/>
      <c r="AD158" s="223"/>
      <c r="AE158" s="222"/>
      <c r="AN158" s="230"/>
      <c r="AO158" s="231"/>
      <c r="AP158" s="114"/>
      <c r="AQ158" s="114"/>
      <c r="AR158" s="272"/>
      <c r="AS158" s="272"/>
      <c r="AT158" s="272"/>
      <c r="AU158" s="273"/>
      <c r="AV158" s="279"/>
      <c r="AW158" s="273"/>
      <c r="AX158" s="272"/>
      <c r="AY158" s="272"/>
      <c r="AZ158" s="275"/>
      <c r="BA158" s="276"/>
      <c r="BB158" s="114"/>
    </row>
    <row r="159" spans="1:54" s="109" customFormat="1" ht="27.75" customHeight="1">
      <c r="A159" s="140" t="s">
        <v>446</v>
      </c>
      <c r="B159" s="195">
        <v>482000</v>
      </c>
      <c r="C159" s="339" t="str">
        <f>IF(B159="","",VLOOKUP(B159,Упутство!$BE$2:$BF$1740,2,FALSE))</f>
        <v>Порези, обавезне таксе, казне и пенали</v>
      </c>
      <c r="D159" s="139">
        <f>SUM(D160:D162)</f>
        <v>0</v>
      </c>
      <c r="E159" s="139">
        <f t="shared" ref="E159:K159" si="36">SUM(E160:E162)</f>
        <v>0</v>
      </c>
      <c r="F159" s="139">
        <f t="shared" ref="F159" si="37">SUM(F160:F162)</f>
        <v>0</v>
      </c>
      <c r="G159" s="139">
        <f>SUM(G160:G162)</f>
        <v>0</v>
      </c>
      <c r="H159" s="139">
        <f t="shared" si="36"/>
        <v>0</v>
      </c>
      <c r="I159" s="139">
        <f t="shared" si="36"/>
        <v>0</v>
      </c>
      <c r="J159" s="139">
        <f t="shared" si="36"/>
        <v>0</v>
      </c>
      <c r="K159" s="139">
        <f t="shared" si="36"/>
        <v>0</v>
      </c>
      <c r="L159" s="139">
        <f t="shared" si="18"/>
        <v>0</v>
      </c>
      <c r="M159" s="141">
        <f t="shared" si="19"/>
        <v>0</v>
      </c>
      <c r="O159" s="232"/>
      <c r="P159" s="232"/>
      <c r="Q159" s="232"/>
      <c r="R159" s="232"/>
      <c r="S159" s="232"/>
      <c r="T159" s="232"/>
      <c r="U159" s="232"/>
      <c r="V159" s="232"/>
      <c r="W159" s="112"/>
      <c r="AB159" s="221"/>
      <c r="AC159" s="222"/>
      <c r="AD159" s="223"/>
      <c r="AE159" s="222"/>
      <c r="AN159" s="230"/>
      <c r="AO159" s="231"/>
      <c r="AP159" s="114"/>
      <c r="AQ159" s="114"/>
      <c r="AR159" s="272"/>
      <c r="AS159" s="272"/>
      <c r="AT159" s="272"/>
      <c r="AU159" s="273"/>
      <c r="AV159" s="279"/>
      <c r="AW159" s="273"/>
      <c r="AX159" s="272"/>
      <c r="AY159" s="272"/>
      <c r="AZ159" s="275"/>
      <c r="BA159" s="276"/>
      <c r="BB159" s="114"/>
    </row>
    <row r="160" spans="1:54" s="109" customFormat="1" ht="27.75" customHeight="1">
      <c r="A160" s="117" t="s">
        <v>447</v>
      </c>
      <c r="B160" s="194"/>
      <c r="C160" s="340" t="str">
        <f>IF(B160="","",VLOOKUP(B160,Упутство!$BE$2:$BF$1740,2,FALSE))</f>
        <v/>
      </c>
      <c r="D160" s="133"/>
      <c r="E160" s="133"/>
      <c r="F160" s="133"/>
      <c r="G160" s="133"/>
      <c r="H160" s="133"/>
      <c r="I160" s="133"/>
      <c r="J160" s="133"/>
      <c r="K160" s="133"/>
      <c r="L160" s="133">
        <f t="shared" si="18"/>
        <v>0</v>
      </c>
      <c r="M160" s="142">
        <f t="shared" si="19"/>
        <v>0</v>
      </c>
      <c r="O160" s="232"/>
      <c r="P160" s="232"/>
      <c r="Q160" s="232"/>
      <c r="R160" s="232"/>
      <c r="S160" s="232"/>
      <c r="T160" s="232"/>
      <c r="U160" s="232"/>
      <c r="V160" s="232"/>
      <c r="W160" s="112"/>
      <c r="AB160" s="221"/>
      <c r="AC160" s="222"/>
      <c r="AD160" s="223"/>
      <c r="AE160" s="222"/>
      <c r="AN160" s="230"/>
      <c r="AO160" s="231"/>
      <c r="AP160" s="114"/>
      <c r="AQ160" s="114"/>
      <c r="AR160" s="272"/>
      <c r="AS160" s="272"/>
      <c r="AT160" s="272"/>
      <c r="AU160" s="273"/>
      <c r="AV160" s="279"/>
      <c r="AW160" s="273"/>
      <c r="AX160" s="272"/>
      <c r="AY160" s="272"/>
      <c r="AZ160" s="275"/>
      <c r="BA160" s="276"/>
      <c r="BB160" s="114"/>
    </row>
    <row r="161" spans="1:54" s="109" customFormat="1" ht="27.75" customHeight="1">
      <c r="A161" s="117" t="s">
        <v>448</v>
      </c>
      <c r="B161" s="194"/>
      <c r="C161" s="340" t="str">
        <f>IF(B161="","",VLOOKUP(B161,Упутство!$BE$2:$BF$1740,2,FALSE))</f>
        <v/>
      </c>
      <c r="D161" s="133"/>
      <c r="E161" s="133"/>
      <c r="F161" s="133"/>
      <c r="G161" s="133"/>
      <c r="H161" s="133"/>
      <c r="I161" s="133"/>
      <c r="J161" s="133"/>
      <c r="K161" s="133"/>
      <c r="L161" s="133">
        <f t="shared" si="18"/>
        <v>0</v>
      </c>
      <c r="M161" s="142">
        <f t="shared" si="19"/>
        <v>0</v>
      </c>
      <c r="O161" s="232"/>
      <c r="P161" s="232"/>
      <c r="Q161" s="232"/>
      <c r="R161" s="232"/>
      <c r="S161" s="232"/>
      <c r="T161" s="232"/>
      <c r="U161" s="232"/>
      <c r="V161" s="232"/>
      <c r="W161" s="112"/>
      <c r="AB161" s="221"/>
      <c r="AC161" s="222"/>
      <c r="AD161" s="223"/>
      <c r="AE161" s="222"/>
      <c r="AN161" s="230"/>
      <c r="AO161" s="231"/>
      <c r="AP161" s="114"/>
      <c r="AQ161" s="114"/>
      <c r="AR161" s="272"/>
      <c r="AS161" s="272"/>
      <c r="AT161" s="272"/>
      <c r="AU161" s="273"/>
      <c r="AV161" s="279"/>
      <c r="AW161" s="273"/>
      <c r="AX161" s="272"/>
      <c r="AY161" s="272"/>
      <c r="AZ161" s="275"/>
      <c r="BA161" s="276"/>
      <c r="BB161" s="114"/>
    </row>
    <row r="162" spans="1:54" s="109" customFormat="1" ht="27.75" customHeight="1">
      <c r="A162" s="117" t="s">
        <v>449</v>
      </c>
      <c r="B162" s="194"/>
      <c r="C162" s="340" t="str">
        <f>IF(B162="","",VLOOKUP(B162,Упутство!$BE$2:$BF$1740,2,FALSE))</f>
        <v/>
      </c>
      <c r="D162" s="133"/>
      <c r="E162" s="133"/>
      <c r="F162" s="133"/>
      <c r="G162" s="133"/>
      <c r="H162" s="133"/>
      <c r="I162" s="133"/>
      <c r="J162" s="133"/>
      <c r="K162" s="133"/>
      <c r="L162" s="133">
        <f t="shared" si="18"/>
        <v>0</v>
      </c>
      <c r="M162" s="142">
        <f t="shared" si="19"/>
        <v>0</v>
      </c>
      <c r="O162" s="232"/>
      <c r="P162" s="232"/>
      <c r="Q162" s="232"/>
      <c r="R162" s="232"/>
      <c r="S162" s="232"/>
      <c r="T162" s="232"/>
      <c r="U162" s="232"/>
      <c r="V162" s="232"/>
      <c r="W162" s="112"/>
      <c r="AB162" s="221"/>
      <c r="AC162" s="222"/>
      <c r="AD162" s="223"/>
      <c r="AE162" s="222"/>
      <c r="AN162" s="230"/>
      <c r="AO162" s="231"/>
      <c r="AP162" s="114"/>
      <c r="AQ162" s="114"/>
      <c r="AR162" s="272"/>
      <c r="AS162" s="272"/>
      <c r="AT162" s="272"/>
      <c r="AU162" s="273"/>
      <c r="AV162" s="279"/>
      <c r="AW162" s="273"/>
      <c r="AX162" s="272"/>
      <c r="AY162" s="272"/>
      <c r="AZ162" s="275"/>
      <c r="BA162" s="276"/>
      <c r="BB162" s="114"/>
    </row>
    <row r="163" spans="1:54" s="109" customFormat="1" ht="27.75" customHeight="1">
      <c r="A163" s="140" t="s">
        <v>450</v>
      </c>
      <c r="B163" s="195">
        <v>483000</v>
      </c>
      <c r="C163" s="339" t="str">
        <f>IF(B163="","",VLOOKUP(B163,Упутство!$BE$2:$BF$1740,2,FALSE))</f>
        <v>Новчане казне и пенали по решењу судова</v>
      </c>
      <c r="D163" s="139">
        <f>SUM(D164:D164)</f>
        <v>0</v>
      </c>
      <c r="E163" s="139">
        <f t="shared" ref="E163:K163" si="38">SUM(E164:E164)</f>
        <v>0</v>
      </c>
      <c r="F163" s="139">
        <f t="shared" si="38"/>
        <v>0</v>
      </c>
      <c r="G163" s="139">
        <f>SUM(G164:G164)</f>
        <v>0</v>
      </c>
      <c r="H163" s="139">
        <f t="shared" si="38"/>
        <v>0</v>
      </c>
      <c r="I163" s="139">
        <f t="shared" si="38"/>
        <v>0</v>
      </c>
      <c r="J163" s="139">
        <f t="shared" si="38"/>
        <v>0</v>
      </c>
      <c r="K163" s="139">
        <f t="shared" si="38"/>
        <v>0</v>
      </c>
      <c r="L163" s="139">
        <f t="shared" si="18"/>
        <v>0</v>
      </c>
      <c r="M163" s="141">
        <f t="shared" si="19"/>
        <v>0</v>
      </c>
      <c r="O163" s="232"/>
      <c r="P163" s="232"/>
      <c r="Q163" s="232"/>
      <c r="R163" s="232"/>
      <c r="S163" s="232"/>
      <c r="T163" s="232"/>
      <c r="U163" s="232"/>
      <c r="V163" s="232"/>
      <c r="W163" s="112"/>
      <c r="AB163" s="221"/>
      <c r="AC163" s="222"/>
      <c r="AD163" s="223"/>
      <c r="AE163" s="222"/>
      <c r="AN163" s="230"/>
      <c r="AO163" s="231"/>
      <c r="AP163" s="114"/>
      <c r="AQ163" s="114"/>
      <c r="AR163" s="272"/>
      <c r="AS163" s="272"/>
      <c r="AT163" s="272"/>
      <c r="AU163" s="273"/>
      <c r="AV163" s="279"/>
      <c r="AW163" s="273"/>
      <c r="AX163" s="272"/>
      <c r="AY163" s="272"/>
      <c r="AZ163" s="275"/>
      <c r="BA163" s="276"/>
      <c r="BB163" s="114"/>
    </row>
    <row r="164" spans="1:54" s="109" customFormat="1" ht="27.75" customHeight="1">
      <c r="A164" s="117" t="s">
        <v>451</v>
      </c>
      <c r="B164" s="194"/>
      <c r="C164" s="340" t="str">
        <f>IF(B164="","",VLOOKUP(B164,Упутство!$BE$2:$BF$1740,2,FALSE))</f>
        <v/>
      </c>
      <c r="D164" s="133"/>
      <c r="E164" s="133"/>
      <c r="F164" s="133"/>
      <c r="G164" s="133"/>
      <c r="H164" s="133"/>
      <c r="I164" s="133"/>
      <c r="J164" s="133"/>
      <c r="K164" s="133"/>
      <c r="L164" s="133">
        <f t="shared" si="18"/>
        <v>0</v>
      </c>
      <c r="M164" s="142">
        <f t="shared" si="19"/>
        <v>0</v>
      </c>
      <c r="O164" s="232"/>
      <c r="P164" s="232"/>
      <c r="Q164" s="232"/>
      <c r="R164" s="232"/>
      <c r="S164" s="232"/>
      <c r="T164" s="232"/>
      <c r="U164" s="232"/>
      <c r="V164" s="232"/>
      <c r="W164" s="112"/>
      <c r="AB164" s="221"/>
      <c r="AC164" s="222"/>
      <c r="AD164" s="223"/>
      <c r="AE164" s="222"/>
      <c r="AN164" s="230"/>
      <c r="AO164" s="231"/>
      <c r="AP164" s="114"/>
      <c r="AQ164" s="114"/>
      <c r="AR164" s="272"/>
      <c r="AS164" s="272"/>
      <c r="AT164" s="272"/>
      <c r="AU164" s="273"/>
      <c r="AV164" s="279"/>
      <c r="AW164" s="273"/>
      <c r="AX164" s="272"/>
      <c r="AY164" s="272"/>
      <c r="AZ164" s="275"/>
      <c r="BA164" s="276"/>
      <c r="BB164" s="114"/>
    </row>
    <row r="165" spans="1:54" s="109" customFormat="1" ht="27.75" customHeight="1">
      <c r="A165" s="140" t="s">
        <v>452</v>
      </c>
      <c r="B165" s="195">
        <v>511000</v>
      </c>
      <c r="C165" s="339" t="str">
        <f>IF(B165="","",VLOOKUP(B165,Упутство!$BE$2:$BF$1740,2,FALSE))</f>
        <v>Зграде и грађевински објекти</v>
      </c>
      <c r="D165" s="196">
        <f>SUM(D166:D168)</f>
        <v>0</v>
      </c>
      <c r="E165" s="196">
        <f>SUM(E166:E168)</f>
        <v>0</v>
      </c>
      <c r="F165" s="196">
        <f>SUM(F166:F168)</f>
        <v>0</v>
      </c>
      <c r="G165" s="196">
        <f>SUM(G166:G168)</f>
        <v>0</v>
      </c>
      <c r="H165" s="196">
        <f t="shared" ref="H165:K165" si="39">SUM(H166:H168)</f>
        <v>0</v>
      </c>
      <c r="I165" s="196">
        <f t="shared" si="39"/>
        <v>0</v>
      </c>
      <c r="J165" s="196">
        <f t="shared" si="39"/>
        <v>0</v>
      </c>
      <c r="K165" s="196">
        <f t="shared" si="39"/>
        <v>0</v>
      </c>
      <c r="L165" s="139">
        <f t="shared" si="18"/>
        <v>0</v>
      </c>
      <c r="M165" s="141">
        <f t="shared" si="19"/>
        <v>0</v>
      </c>
      <c r="O165" s="232"/>
      <c r="P165" s="232"/>
      <c r="Q165" s="232"/>
      <c r="R165" s="232"/>
      <c r="S165" s="232"/>
      <c r="T165" s="232"/>
      <c r="U165" s="232"/>
      <c r="V165" s="232"/>
      <c r="W165" s="112"/>
      <c r="AB165" s="221"/>
      <c r="AC165" s="222"/>
      <c r="AD165" s="223"/>
      <c r="AE165" s="222"/>
      <c r="AN165" s="230"/>
      <c r="AO165" s="231"/>
      <c r="AP165" s="114"/>
      <c r="AQ165" s="114"/>
      <c r="AR165" s="272"/>
      <c r="AS165" s="272"/>
      <c r="AT165" s="272"/>
      <c r="AU165" s="273"/>
      <c r="AV165" s="279"/>
      <c r="AW165" s="273"/>
      <c r="AX165" s="272"/>
      <c r="AY165" s="272"/>
      <c r="AZ165" s="275"/>
      <c r="BA165" s="276"/>
      <c r="BB165" s="114"/>
    </row>
    <row r="166" spans="1:54" s="109" customFormat="1" ht="27.75" customHeight="1">
      <c r="A166" s="117" t="s">
        <v>453</v>
      </c>
      <c r="B166" s="194"/>
      <c r="C166" s="340" t="str">
        <f>IF(B166="","",VLOOKUP(B166,Упутство!$BE$2:$BF$1740,2,FALSE))</f>
        <v/>
      </c>
      <c r="D166" s="133"/>
      <c r="E166" s="133"/>
      <c r="F166" s="133"/>
      <c r="G166" s="133"/>
      <c r="H166" s="133"/>
      <c r="I166" s="133"/>
      <c r="J166" s="133"/>
      <c r="K166" s="133"/>
      <c r="L166" s="133">
        <f t="shared" si="18"/>
        <v>0</v>
      </c>
      <c r="M166" s="142">
        <f t="shared" si="19"/>
        <v>0</v>
      </c>
      <c r="O166" s="232"/>
      <c r="P166" s="232"/>
      <c r="Q166" s="232"/>
      <c r="R166" s="232"/>
      <c r="S166" s="232"/>
      <c r="T166" s="232"/>
      <c r="U166" s="232"/>
      <c r="V166" s="232"/>
      <c r="W166" s="112"/>
      <c r="AB166" s="221"/>
      <c r="AC166" s="222"/>
      <c r="AD166" s="223"/>
      <c r="AE166" s="222"/>
      <c r="AN166" s="230"/>
      <c r="AO166" s="231"/>
      <c r="AP166" s="114"/>
      <c r="AQ166" s="114"/>
      <c r="AR166" s="272"/>
      <c r="AS166" s="272"/>
      <c r="AT166" s="272"/>
      <c r="AU166" s="273"/>
      <c r="AV166" s="279"/>
      <c r="AW166" s="273"/>
      <c r="AX166" s="272"/>
      <c r="AY166" s="272"/>
      <c r="AZ166" s="275"/>
      <c r="BA166" s="276"/>
      <c r="BB166" s="114"/>
    </row>
    <row r="167" spans="1:54" s="109" customFormat="1" ht="27.75" customHeight="1">
      <c r="A167" s="117" t="s">
        <v>454</v>
      </c>
      <c r="B167" s="194"/>
      <c r="C167" s="340" t="str">
        <f>IF(B167="","",VLOOKUP(B167,Упутство!$BE$2:$BF$1740,2,FALSE))</f>
        <v/>
      </c>
      <c r="D167" s="133"/>
      <c r="E167" s="133"/>
      <c r="F167" s="133"/>
      <c r="G167" s="133"/>
      <c r="H167" s="133"/>
      <c r="I167" s="133"/>
      <c r="J167" s="133"/>
      <c r="K167" s="133"/>
      <c r="L167" s="133">
        <f t="shared" ref="L167:L189" si="40">SUM(F167,H167,J167)</f>
        <v>0</v>
      </c>
      <c r="M167" s="142">
        <f t="shared" ref="M167:M190" si="41">SUM(G167,I167,K167)</f>
        <v>0</v>
      </c>
      <c r="O167" s="232"/>
      <c r="P167" s="232"/>
      <c r="Q167" s="232"/>
      <c r="R167" s="232"/>
      <c r="S167" s="232"/>
      <c r="T167" s="232"/>
      <c r="U167" s="232"/>
      <c r="V167" s="232"/>
      <c r="W167" s="112"/>
      <c r="AB167" s="221"/>
      <c r="AC167" s="222"/>
      <c r="AD167" s="223"/>
      <c r="AE167" s="222"/>
      <c r="AN167" s="230"/>
      <c r="AO167" s="231"/>
      <c r="AP167" s="114"/>
      <c r="AQ167" s="114"/>
      <c r="AR167" s="272"/>
      <c r="AS167" s="272"/>
      <c r="AT167" s="272"/>
      <c r="AU167" s="273"/>
      <c r="AV167" s="279"/>
      <c r="AW167" s="273"/>
      <c r="AX167" s="272"/>
      <c r="AY167" s="272"/>
      <c r="AZ167" s="275"/>
      <c r="BA167" s="276"/>
      <c r="BB167" s="114"/>
    </row>
    <row r="168" spans="1:54" s="109" customFormat="1" ht="27.75" customHeight="1">
      <c r="A168" s="117" t="s">
        <v>455</v>
      </c>
      <c r="B168" s="194"/>
      <c r="C168" s="340" t="str">
        <f>IF(B168="","",VLOOKUP(B168,Упутство!$BE$2:$BF$1740,2,FALSE))</f>
        <v/>
      </c>
      <c r="D168" s="133"/>
      <c r="E168" s="133"/>
      <c r="F168" s="133"/>
      <c r="G168" s="133"/>
      <c r="H168" s="133"/>
      <c r="I168" s="133"/>
      <c r="J168" s="133"/>
      <c r="K168" s="133"/>
      <c r="L168" s="133">
        <f t="shared" si="40"/>
        <v>0</v>
      </c>
      <c r="M168" s="142">
        <f t="shared" si="41"/>
        <v>0</v>
      </c>
      <c r="O168" s="232"/>
      <c r="P168" s="232"/>
      <c r="Q168" s="232"/>
      <c r="R168" s="232"/>
      <c r="S168" s="232"/>
      <c r="T168" s="232"/>
      <c r="U168" s="232"/>
      <c r="V168" s="232"/>
      <c r="W168" s="112"/>
      <c r="AB168" s="221"/>
      <c r="AC168" s="222"/>
      <c r="AD168" s="223"/>
      <c r="AE168" s="222"/>
      <c r="AN168" s="230"/>
      <c r="AO168" s="231"/>
      <c r="AP168" s="114"/>
      <c r="AQ168" s="114"/>
      <c r="AR168" s="272"/>
      <c r="AS168" s="272"/>
      <c r="AT168" s="272"/>
      <c r="AU168" s="273"/>
      <c r="AV168" s="279"/>
      <c r="AW168" s="273"/>
      <c r="AX168" s="272"/>
      <c r="AY168" s="272"/>
      <c r="AZ168" s="275"/>
      <c r="BA168" s="276"/>
      <c r="BB168" s="114"/>
    </row>
    <row r="169" spans="1:54" s="109" customFormat="1" ht="27.75" customHeight="1">
      <c r="A169" s="140" t="s">
        <v>456</v>
      </c>
      <c r="B169" s="195">
        <v>512000</v>
      </c>
      <c r="C169" s="339" t="str">
        <f>IF(B169="","",VLOOKUP(B169,Упутство!$BE$2:$BF$1740,2,FALSE))</f>
        <v>Машине и опрема</v>
      </c>
      <c r="D169" s="139">
        <f>SUM(D170:D172)</f>
        <v>0</v>
      </c>
      <c r="E169" s="139">
        <f t="shared" ref="E169:K169" si="42">SUM(E170:E172)</f>
        <v>0</v>
      </c>
      <c r="F169" s="139">
        <f t="shared" ref="F169" si="43">SUM(F170:F172)</f>
        <v>0</v>
      </c>
      <c r="G169" s="139">
        <f>SUM(G170:G172)</f>
        <v>0</v>
      </c>
      <c r="H169" s="139">
        <f t="shared" si="42"/>
        <v>0</v>
      </c>
      <c r="I169" s="139">
        <f t="shared" si="42"/>
        <v>0</v>
      </c>
      <c r="J169" s="139">
        <f t="shared" si="42"/>
        <v>0</v>
      </c>
      <c r="K169" s="139">
        <f t="shared" si="42"/>
        <v>0</v>
      </c>
      <c r="L169" s="139">
        <f t="shared" si="40"/>
        <v>0</v>
      </c>
      <c r="M169" s="141">
        <f t="shared" si="41"/>
        <v>0</v>
      </c>
      <c r="O169" s="232"/>
      <c r="P169" s="232"/>
      <c r="Q169" s="232"/>
      <c r="R169" s="232"/>
      <c r="S169" s="232"/>
      <c r="T169" s="232"/>
      <c r="U169" s="232"/>
      <c r="V169" s="232"/>
      <c r="W169" s="112"/>
      <c r="AB169" s="221"/>
      <c r="AC169" s="222"/>
      <c r="AD169" s="223"/>
      <c r="AE169" s="222"/>
      <c r="AN169" s="230"/>
      <c r="AO169" s="231"/>
      <c r="AP169" s="114"/>
      <c r="AQ169" s="114"/>
      <c r="AR169" s="272"/>
      <c r="AS169" s="272"/>
      <c r="AT169" s="272"/>
      <c r="AU169" s="273"/>
      <c r="AV169" s="279"/>
      <c r="AW169" s="273"/>
      <c r="AX169" s="272"/>
      <c r="AY169" s="272"/>
      <c r="AZ169" s="275"/>
      <c r="BA169" s="276"/>
      <c r="BB169" s="114"/>
    </row>
    <row r="170" spans="1:54" s="109" customFormat="1" ht="27.75" customHeight="1">
      <c r="A170" s="117" t="s">
        <v>457</v>
      </c>
      <c r="B170" s="194"/>
      <c r="C170" s="340" t="str">
        <f>IF(B170="","",VLOOKUP(B170,Упутство!$BE$2:$BF$1740,2,FALSE))</f>
        <v/>
      </c>
      <c r="D170" s="133"/>
      <c r="E170" s="133"/>
      <c r="F170" s="133"/>
      <c r="G170" s="133"/>
      <c r="H170" s="133"/>
      <c r="I170" s="133"/>
      <c r="J170" s="133"/>
      <c r="K170" s="133"/>
      <c r="L170" s="133">
        <f t="shared" si="40"/>
        <v>0</v>
      </c>
      <c r="M170" s="142">
        <f t="shared" si="41"/>
        <v>0</v>
      </c>
      <c r="O170" s="232"/>
      <c r="P170" s="232"/>
      <c r="Q170" s="232"/>
      <c r="R170" s="232"/>
      <c r="S170" s="232"/>
      <c r="T170" s="232"/>
      <c r="U170" s="232"/>
      <c r="V170" s="232"/>
      <c r="W170" s="112"/>
      <c r="AB170" s="221"/>
      <c r="AC170" s="222"/>
      <c r="AD170" s="223"/>
      <c r="AE170" s="222"/>
      <c r="AN170" s="230"/>
      <c r="AO170" s="231"/>
      <c r="AP170" s="114"/>
      <c r="AQ170" s="114"/>
      <c r="AR170" s="272"/>
      <c r="AS170" s="272"/>
      <c r="AT170" s="272"/>
      <c r="AU170" s="273"/>
      <c r="AV170" s="279"/>
      <c r="AW170" s="273"/>
      <c r="AX170" s="272"/>
      <c r="AY170" s="272"/>
      <c r="AZ170" s="275"/>
      <c r="BA170" s="276"/>
      <c r="BB170" s="114"/>
    </row>
    <row r="171" spans="1:54" s="109" customFormat="1" ht="27.75" customHeight="1">
      <c r="A171" s="117" t="s">
        <v>458</v>
      </c>
      <c r="B171" s="194"/>
      <c r="C171" s="340" t="str">
        <f>IF(B171="","",VLOOKUP(B171,Упутство!$BE$2:$BF$1740,2,FALSE))</f>
        <v/>
      </c>
      <c r="D171" s="133"/>
      <c r="E171" s="133"/>
      <c r="F171" s="133"/>
      <c r="G171" s="133"/>
      <c r="H171" s="133"/>
      <c r="I171" s="133"/>
      <c r="J171" s="133"/>
      <c r="K171" s="133"/>
      <c r="L171" s="133">
        <f t="shared" si="40"/>
        <v>0</v>
      </c>
      <c r="M171" s="142">
        <f t="shared" si="41"/>
        <v>0</v>
      </c>
      <c r="O171" s="232"/>
      <c r="P171" s="232"/>
      <c r="Q171" s="232"/>
      <c r="R171" s="232"/>
      <c r="S171" s="232"/>
      <c r="T171" s="232"/>
      <c r="U171" s="232"/>
      <c r="V171" s="232"/>
      <c r="W171" s="112"/>
      <c r="AB171" s="221"/>
      <c r="AC171" s="222"/>
      <c r="AD171" s="223"/>
      <c r="AE171" s="222"/>
      <c r="AN171" s="230"/>
      <c r="AO171" s="231"/>
      <c r="AP171" s="114"/>
      <c r="AQ171" s="114"/>
      <c r="AR171" s="272"/>
      <c r="AS171" s="272"/>
      <c r="AT171" s="272"/>
      <c r="AU171" s="273"/>
      <c r="AV171" s="279"/>
      <c r="AW171" s="273"/>
      <c r="AX171" s="272"/>
      <c r="AY171" s="272"/>
      <c r="AZ171" s="275"/>
      <c r="BA171" s="276"/>
      <c r="BB171" s="114"/>
    </row>
    <row r="172" spans="1:54" s="109" customFormat="1" ht="27.75" customHeight="1">
      <c r="A172" s="117" t="s">
        <v>459</v>
      </c>
      <c r="B172" s="194"/>
      <c r="C172" s="340" t="str">
        <f>IF(B172="","",VLOOKUP(B172,Упутство!$BE$2:$BF$1740,2,FALSE))</f>
        <v/>
      </c>
      <c r="D172" s="133"/>
      <c r="E172" s="133"/>
      <c r="F172" s="133"/>
      <c r="G172" s="133"/>
      <c r="H172" s="133"/>
      <c r="I172" s="133"/>
      <c r="J172" s="133"/>
      <c r="K172" s="133"/>
      <c r="L172" s="133">
        <f t="shared" si="40"/>
        <v>0</v>
      </c>
      <c r="M172" s="142">
        <f t="shared" si="41"/>
        <v>0</v>
      </c>
      <c r="O172" s="232"/>
      <c r="P172" s="232"/>
      <c r="Q172" s="232"/>
      <c r="R172" s="232"/>
      <c r="S172" s="232"/>
      <c r="T172" s="232"/>
      <c r="U172" s="232"/>
      <c r="V172" s="232"/>
      <c r="W172" s="112"/>
      <c r="AB172" s="221"/>
      <c r="AC172" s="222"/>
      <c r="AD172" s="223"/>
      <c r="AE172" s="222"/>
      <c r="AN172" s="230"/>
      <c r="AO172" s="231"/>
      <c r="AP172" s="114"/>
      <c r="AQ172" s="114"/>
      <c r="AR172" s="272"/>
      <c r="AS172" s="272"/>
      <c r="AT172" s="272"/>
      <c r="AU172" s="273"/>
      <c r="AV172" s="279"/>
      <c r="AW172" s="273"/>
      <c r="AX172" s="272"/>
      <c r="AY172" s="272"/>
      <c r="AZ172" s="275"/>
      <c r="BA172" s="276"/>
      <c r="BB172" s="114"/>
    </row>
    <row r="173" spans="1:54" s="109" customFormat="1" ht="27.75" customHeight="1">
      <c r="A173" s="140" t="s">
        <v>460</v>
      </c>
      <c r="B173" s="195">
        <v>514000</v>
      </c>
      <c r="C173" s="339" t="str">
        <f>IF(B173="","",VLOOKUP(B173,Упутство!$BE$2:$BF$1740,2,FALSE))</f>
        <v>Култивисана имовина</v>
      </c>
      <c r="D173" s="139">
        <f>SUM(D174:D175)</f>
        <v>0</v>
      </c>
      <c r="E173" s="139">
        <f t="shared" ref="E173:K173" si="44">SUM(E174:E175)</f>
        <v>0</v>
      </c>
      <c r="F173" s="139">
        <f t="shared" ref="F173" si="45">SUM(F174:F175)</f>
        <v>0</v>
      </c>
      <c r="G173" s="139">
        <f>SUM(G174:G175)</f>
        <v>0</v>
      </c>
      <c r="H173" s="139">
        <f t="shared" si="44"/>
        <v>0</v>
      </c>
      <c r="I173" s="139">
        <f t="shared" si="44"/>
        <v>0</v>
      </c>
      <c r="J173" s="139">
        <f t="shared" si="44"/>
        <v>0</v>
      </c>
      <c r="K173" s="139">
        <f t="shared" si="44"/>
        <v>0</v>
      </c>
      <c r="L173" s="139">
        <f t="shared" si="40"/>
        <v>0</v>
      </c>
      <c r="M173" s="141">
        <f t="shared" si="41"/>
        <v>0</v>
      </c>
      <c r="O173" s="232"/>
      <c r="P173" s="232"/>
      <c r="Q173" s="232"/>
      <c r="R173" s="232"/>
      <c r="S173" s="232"/>
      <c r="T173" s="232"/>
      <c r="U173" s="232"/>
      <c r="V173" s="232"/>
      <c r="W173" s="112"/>
      <c r="AB173" s="221"/>
      <c r="AC173" s="222"/>
      <c r="AD173" s="223"/>
      <c r="AE173" s="222"/>
      <c r="AN173" s="230"/>
      <c r="AO173" s="231"/>
      <c r="AP173" s="114"/>
      <c r="AQ173" s="114"/>
      <c r="AR173" s="272"/>
      <c r="AS173" s="272"/>
      <c r="AT173" s="272"/>
      <c r="AU173" s="273"/>
      <c r="AV173" s="279"/>
      <c r="AW173" s="273"/>
      <c r="AX173" s="272"/>
      <c r="AY173" s="272"/>
      <c r="AZ173" s="275"/>
      <c r="BA173" s="276"/>
      <c r="BB173" s="114"/>
    </row>
    <row r="174" spans="1:54" s="109" customFormat="1" ht="27.75" customHeight="1">
      <c r="A174" s="117" t="s">
        <v>461</v>
      </c>
      <c r="B174" s="194"/>
      <c r="C174" s="340" t="str">
        <f>IF(B174="","",VLOOKUP(B174,Упутство!$BE$2:$BF$1740,2,FALSE))</f>
        <v/>
      </c>
      <c r="D174" s="133"/>
      <c r="E174" s="133"/>
      <c r="F174" s="133"/>
      <c r="G174" s="133"/>
      <c r="H174" s="133"/>
      <c r="I174" s="133"/>
      <c r="J174" s="133"/>
      <c r="K174" s="133"/>
      <c r="L174" s="133">
        <f t="shared" si="40"/>
        <v>0</v>
      </c>
      <c r="M174" s="142">
        <f t="shared" si="41"/>
        <v>0</v>
      </c>
      <c r="O174" s="232"/>
      <c r="P174" s="232"/>
      <c r="Q174" s="232"/>
      <c r="R174" s="232"/>
      <c r="S174" s="232"/>
      <c r="T174" s="232"/>
      <c r="U174" s="232"/>
      <c r="V174" s="232"/>
      <c r="W174" s="112"/>
      <c r="AB174" s="221"/>
      <c r="AC174" s="222"/>
      <c r="AD174" s="223"/>
      <c r="AE174" s="222"/>
      <c r="AN174" s="230"/>
      <c r="AO174" s="231"/>
      <c r="AP174" s="114"/>
      <c r="AQ174" s="114"/>
      <c r="AR174" s="272"/>
      <c r="AS174" s="272"/>
      <c r="AT174" s="272"/>
      <c r="AU174" s="273"/>
      <c r="AV174" s="279"/>
      <c r="AW174" s="273"/>
      <c r="AX174" s="272"/>
      <c r="AY174" s="272"/>
      <c r="AZ174" s="275"/>
      <c r="BA174" s="276"/>
      <c r="BB174" s="114"/>
    </row>
    <row r="175" spans="1:54" s="109" customFormat="1" ht="27.75" customHeight="1">
      <c r="A175" s="117" t="s">
        <v>462</v>
      </c>
      <c r="B175" s="194"/>
      <c r="C175" s="340" t="str">
        <f>IF(B175="","",VLOOKUP(B175,Упутство!$BE$2:$BF$1740,2,FALSE))</f>
        <v/>
      </c>
      <c r="D175" s="133"/>
      <c r="E175" s="133"/>
      <c r="F175" s="133"/>
      <c r="G175" s="133"/>
      <c r="H175" s="133"/>
      <c r="I175" s="133"/>
      <c r="J175" s="133"/>
      <c r="K175" s="133"/>
      <c r="L175" s="133">
        <f t="shared" si="40"/>
        <v>0</v>
      </c>
      <c r="M175" s="142">
        <f t="shared" si="41"/>
        <v>0</v>
      </c>
      <c r="O175" s="232"/>
      <c r="P175" s="232"/>
      <c r="Q175" s="232"/>
      <c r="R175" s="232"/>
      <c r="S175" s="232"/>
      <c r="T175" s="232"/>
      <c r="U175" s="232"/>
      <c r="V175" s="232"/>
      <c r="W175" s="112"/>
      <c r="AB175" s="221"/>
      <c r="AC175" s="222"/>
      <c r="AD175" s="223"/>
      <c r="AE175" s="222"/>
      <c r="AN175" s="230"/>
      <c r="AO175" s="231"/>
      <c r="AP175" s="114"/>
      <c r="AQ175" s="114"/>
      <c r="AR175" s="272"/>
      <c r="AS175" s="272"/>
      <c r="AT175" s="272"/>
      <c r="AU175" s="273"/>
      <c r="AV175" s="279"/>
      <c r="AW175" s="273"/>
      <c r="AX175" s="272"/>
      <c r="AY175" s="272"/>
      <c r="AZ175" s="275"/>
      <c r="BA175" s="276"/>
      <c r="BB175" s="114"/>
    </row>
    <row r="176" spans="1:54" s="109" customFormat="1" ht="27.75" customHeight="1">
      <c r="A176" s="140" t="s">
        <v>463</v>
      </c>
      <c r="B176" s="195">
        <v>515000</v>
      </c>
      <c r="C176" s="339" t="str">
        <f>IF(B176="","",VLOOKUP(B176,Упутство!$BE$2:$BF$1740,2,FALSE))</f>
        <v>Нематеријална имовина</v>
      </c>
      <c r="D176" s="139">
        <f>SUM(D177:D178)</f>
        <v>0</v>
      </c>
      <c r="E176" s="139">
        <f t="shared" ref="E176:K176" si="46">SUM(E177:E178)</f>
        <v>0</v>
      </c>
      <c r="F176" s="139">
        <f t="shared" ref="F176" si="47">SUM(F177:F178)</f>
        <v>0</v>
      </c>
      <c r="G176" s="139">
        <f>SUM(G177:G178)</f>
        <v>0</v>
      </c>
      <c r="H176" s="139">
        <f t="shared" si="46"/>
        <v>0</v>
      </c>
      <c r="I176" s="139">
        <f t="shared" si="46"/>
        <v>0</v>
      </c>
      <c r="J176" s="139">
        <f t="shared" si="46"/>
        <v>0</v>
      </c>
      <c r="K176" s="139">
        <f t="shared" si="46"/>
        <v>0</v>
      </c>
      <c r="L176" s="139">
        <f t="shared" si="40"/>
        <v>0</v>
      </c>
      <c r="M176" s="141">
        <f t="shared" si="41"/>
        <v>0</v>
      </c>
      <c r="O176" s="232"/>
      <c r="P176" s="232"/>
      <c r="Q176" s="232"/>
      <c r="R176" s="232"/>
      <c r="S176" s="232"/>
      <c r="T176" s="232"/>
      <c r="U176" s="232"/>
      <c r="V176" s="232"/>
      <c r="W176" s="112"/>
      <c r="AB176" s="221"/>
      <c r="AC176" s="222"/>
      <c r="AD176" s="223"/>
      <c r="AE176" s="222"/>
      <c r="AN176" s="230"/>
      <c r="AO176" s="231"/>
      <c r="AP176" s="114"/>
      <c r="AQ176" s="114"/>
      <c r="AR176" s="272"/>
      <c r="AS176" s="272"/>
      <c r="AT176" s="272"/>
      <c r="AU176" s="273"/>
      <c r="AV176" s="279"/>
      <c r="AW176" s="273"/>
      <c r="AX176" s="272"/>
      <c r="AY176" s="272"/>
      <c r="AZ176" s="275"/>
      <c r="BA176" s="276"/>
      <c r="BB176" s="114"/>
    </row>
    <row r="177" spans="1:55" s="109" customFormat="1" ht="27.75" customHeight="1">
      <c r="A177" s="117" t="s">
        <v>464</v>
      </c>
      <c r="B177" s="194"/>
      <c r="C177" s="340" t="str">
        <f>IF(B177="","",VLOOKUP(B177,Упутство!$BE$2:$BF$1740,2,FALSE))</f>
        <v/>
      </c>
      <c r="D177" s="133"/>
      <c r="E177" s="133"/>
      <c r="F177" s="133"/>
      <c r="G177" s="133"/>
      <c r="H177" s="133"/>
      <c r="I177" s="133"/>
      <c r="J177" s="133"/>
      <c r="K177" s="133"/>
      <c r="L177" s="133">
        <f t="shared" si="40"/>
        <v>0</v>
      </c>
      <c r="M177" s="142">
        <f t="shared" si="41"/>
        <v>0</v>
      </c>
      <c r="O177" s="232"/>
      <c r="P177" s="232"/>
      <c r="Q177" s="232"/>
      <c r="R177" s="232"/>
      <c r="S177" s="232"/>
      <c r="T177" s="232"/>
      <c r="U177" s="232"/>
      <c r="V177" s="232"/>
      <c r="W177" s="112"/>
      <c r="AB177" s="221"/>
      <c r="AC177" s="222"/>
      <c r="AD177" s="223"/>
      <c r="AE177" s="222"/>
      <c r="AN177" s="230"/>
      <c r="AO177" s="231"/>
      <c r="AP177" s="114"/>
      <c r="AQ177" s="114"/>
      <c r="AR177" s="272"/>
      <c r="AS177" s="272"/>
      <c r="AT177" s="272"/>
      <c r="AU177" s="273"/>
      <c r="AV177" s="279"/>
      <c r="AW177" s="273"/>
      <c r="AX177" s="272"/>
      <c r="AY177" s="272"/>
      <c r="AZ177" s="275"/>
      <c r="BA177" s="276"/>
      <c r="BB177" s="114"/>
    </row>
    <row r="178" spans="1:55" s="109" customFormat="1" ht="27.75" customHeight="1">
      <c r="A178" s="117" t="s">
        <v>465</v>
      </c>
      <c r="B178" s="194"/>
      <c r="C178" s="340" t="str">
        <f>IF(B178="","",VLOOKUP(B178,Упутство!$BE$2:$BF$1740,2,FALSE))</f>
        <v/>
      </c>
      <c r="D178" s="133"/>
      <c r="E178" s="133"/>
      <c r="F178" s="133"/>
      <c r="G178" s="133"/>
      <c r="H178" s="133"/>
      <c r="I178" s="133"/>
      <c r="J178" s="133"/>
      <c r="K178" s="133"/>
      <c r="L178" s="133">
        <f t="shared" si="40"/>
        <v>0</v>
      </c>
      <c r="M178" s="142">
        <f t="shared" si="41"/>
        <v>0</v>
      </c>
      <c r="O178" s="232"/>
      <c r="P178" s="232"/>
      <c r="Q178" s="232"/>
      <c r="R178" s="232"/>
      <c r="S178" s="232"/>
      <c r="T178" s="232"/>
      <c r="U178" s="232"/>
      <c r="V178" s="232"/>
      <c r="W178" s="112"/>
      <c r="AB178" s="221"/>
      <c r="AC178" s="222"/>
      <c r="AD178" s="223"/>
      <c r="AE178" s="222"/>
      <c r="AN178" s="230"/>
      <c r="AO178" s="231"/>
      <c r="AP178" s="114"/>
      <c r="AQ178" s="114"/>
      <c r="AR178" s="272"/>
      <c r="AS178" s="272"/>
      <c r="AT178" s="272"/>
      <c r="AU178" s="273"/>
      <c r="AV178" s="279"/>
      <c r="AW178" s="273"/>
      <c r="AX178" s="272"/>
      <c r="AY178" s="272"/>
      <c r="AZ178" s="275"/>
      <c r="BA178" s="276"/>
      <c r="BB178" s="114"/>
    </row>
    <row r="179" spans="1:55" s="109" customFormat="1" ht="27.75" customHeight="1">
      <c r="A179" s="140" t="s">
        <v>466</v>
      </c>
      <c r="B179" s="195">
        <v>520000</v>
      </c>
      <c r="C179" s="339" t="str">
        <f>IF(B179="","",VLOOKUP(B179,Упутство!$BE$2:$BF$1740,2,FALSE))</f>
        <v>Залихе</v>
      </c>
      <c r="D179" s="139">
        <f>SUM(D180:D181)</f>
        <v>0</v>
      </c>
      <c r="E179" s="139">
        <f t="shared" ref="E179:K179" si="48">SUM(E180:E181)</f>
        <v>0</v>
      </c>
      <c r="F179" s="139">
        <f t="shared" ref="F179" si="49">SUM(F180:F181)</f>
        <v>0</v>
      </c>
      <c r="G179" s="139">
        <f>SUM(G180:G181)</f>
        <v>0</v>
      </c>
      <c r="H179" s="139">
        <f t="shared" si="48"/>
        <v>0</v>
      </c>
      <c r="I179" s="139">
        <f t="shared" si="48"/>
        <v>0</v>
      </c>
      <c r="J179" s="139">
        <f t="shared" si="48"/>
        <v>0</v>
      </c>
      <c r="K179" s="139">
        <f t="shared" si="48"/>
        <v>0</v>
      </c>
      <c r="L179" s="139">
        <f t="shared" si="40"/>
        <v>0</v>
      </c>
      <c r="M179" s="141">
        <f t="shared" si="41"/>
        <v>0</v>
      </c>
      <c r="O179" s="232"/>
      <c r="P179" s="232"/>
      <c r="Q179" s="232"/>
      <c r="R179" s="232"/>
      <c r="S179" s="232"/>
      <c r="T179" s="232"/>
      <c r="U179" s="232"/>
      <c r="V179" s="232"/>
      <c r="W179" s="112"/>
      <c r="AB179" s="221"/>
      <c r="AC179" s="222"/>
      <c r="AD179" s="223"/>
      <c r="AE179" s="222"/>
      <c r="AN179" s="230"/>
      <c r="AO179" s="231"/>
      <c r="AP179" s="114"/>
      <c r="AQ179" s="114"/>
      <c r="AR179" s="272"/>
      <c r="AS179" s="272"/>
      <c r="AT179" s="272"/>
      <c r="AU179" s="273"/>
      <c r="AV179" s="279"/>
      <c r="AW179" s="273"/>
      <c r="AX179" s="272"/>
      <c r="AY179" s="272"/>
      <c r="AZ179" s="275"/>
      <c r="BA179" s="276"/>
      <c r="BB179" s="114"/>
    </row>
    <row r="180" spans="1:55" s="109" customFormat="1" ht="27.75" customHeight="1">
      <c r="A180" s="117" t="s">
        <v>467</v>
      </c>
      <c r="B180" s="194"/>
      <c r="C180" s="340" t="str">
        <f>IF(B180="","",VLOOKUP(B180,Упутство!$BE$2:$BF$1740,2,FALSE))</f>
        <v/>
      </c>
      <c r="D180" s="133"/>
      <c r="E180" s="133"/>
      <c r="F180" s="133"/>
      <c r="G180" s="133"/>
      <c r="H180" s="133"/>
      <c r="I180" s="133"/>
      <c r="J180" s="133"/>
      <c r="K180" s="133"/>
      <c r="L180" s="133">
        <f t="shared" si="40"/>
        <v>0</v>
      </c>
      <c r="M180" s="142">
        <f t="shared" si="41"/>
        <v>0</v>
      </c>
      <c r="O180" s="232"/>
      <c r="P180" s="232"/>
      <c r="Q180" s="232"/>
      <c r="R180" s="232"/>
      <c r="S180" s="232"/>
      <c r="T180" s="232"/>
      <c r="U180" s="232"/>
      <c r="V180" s="232"/>
      <c r="W180" s="112"/>
      <c r="AB180" s="221"/>
      <c r="AC180" s="222"/>
      <c r="AD180" s="223"/>
      <c r="AE180" s="222"/>
      <c r="AN180" s="230"/>
      <c r="AO180" s="231"/>
      <c r="AP180" s="114"/>
      <c r="AQ180" s="114"/>
      <c r="AR180" s="272"/>
      <c r="AS180" s="272"/>
      <c r="AT180" s="272"/>
      <c r="AU180" s="273"/>
      <c r="AV180" s="279"/>
      <c r="AW180" s="273"/>
      <c r="AX180" s="272"/>
      <c r="AY180" s="272"/>
      <c r="AZ180" s="275"/>
      <c r="BA180" s="276"/>
      <c r="BB180" s="114"/>
    </row>
    <row r="181" spans="1:55" s="109" customFormat="1" ht="27.75" customHeight="1">
      <c r="A181" s="117" t="s">
        <v>468</v>
      </c>
      <c r="B181" s="194"/>
      <c r="C181" s="340" t="str">
        <f>IF(B181="","",VLOOKUP(B181,Упутство!$BE$2:$BF$1740,2,FALSE))</f>
        <v/>
      </c>
      <c r="D181" s="133"/>
      <c r="E181" s="133"/>
      <c r="F181" s="133"/>
      <c r="G181" s="133"/>
      <c r="H181" s="133"/>
      <c r="I181" s="133"/>
      <c r="J181" s="133"/>
      <c r="K181" s="133"/>
      <c r="L181" s="133">
        <f t="shared" si="40"/>
        <v>0</v>
      </c>
      <c r="M181" s="142">
        <f t="shared" si="41"/>
        <v>0</v>
      </c>
      <c r="O181" s="232"/>
      <c r="P181" s="232"/>
      <c r="Q181" s="232"/>
      <c r="R181" s="232"/>
      <c r="S181" s="232"/>
      <c r="T181" s="232"/>
      <c r="U181" s="232"/>
      <c r="V181" s="232"/>
      <c r="W181" s="112"/>
      <c r="AB181" s="221"/>
      <c r="AC181" s="222"/>
      <c r="AD181" s="223"/>
      <c r="AE181" s="222"/>
      <c r="AN181" s="230"/>
      <c r="AO181" s="231"/>
      <c r="AP181" s="114"/>
      <c r="AQ181" s="114"/>
      <c r="AR181" s="272"/>
      <c r="AS181" s="272"/>
      <c r="AT181" s="272"/>
      <c r="AU181" s="273"/>
      <c r="AV181" s="279"/>
      <c r="AW181" s="273"/>
      <c r="AX181" s="272"/>
      <c r="AY181" s="272"/>
      <c r="AZ181" s="275"/>
      <c r="BA181" s="276"/>
      <c r="BB181" s="114"/>
    </row>
    <row r="182" spans="1:55" s="109" customFormat="1" ht="27.75" customHeight="1">
      <c r="A182" s="140" t="s">
        <v>875</v>
      </c>
      <c r="B182" s="195">
        <v>540000</v>
      </c>
      <c r="C182" s="339" t="str">
        <f>IF(B182="","",VLOOKUP(B182,Упутство!$BE$2:$BF$1740,2,FALSE))</f>
        <v>Природна имовина</v>
      </c>
      <c r="D182" s="139">
        <f>SUM(D183:D184)</f>
        <v>0</v>
      </c>
      <c r="E182" s="139">
        <f t="shared" ref="E182:K182" si="50">SUM(E183:E184)</f>
        <v>0</v>
      </c>
      <c r="F182" s="139">
        <f t="shared" ref="F182" si="51">SUM(F183:F184)</f>
        <v>0</v>
      </c>
      <c r="G182" s="139">
        <f>SUM(G183:G184)</f>
        <v>0</v>
      </c>
      <c r="H182" s="139">
        <f t="shared" si="50"/>
        <v>0</v>
      </c>
      <c r="I182" s="139">
        <f t="shared" si="50"/>
        <v>0</v>
      </c>
      <c r="J182" s="139">
        <f t="shared" si="50"/>
        <v>0</v>
      </c>
      <c r="K182" s="139">
        <f t="shared" si="50"/>
        <v>0</v>
      </c>
      <c r="L182" s="139">
        <f t="shared" si="40"/>
        <v>0</v>
      </c>
      <c r="M182" s="141">
        <f t="shared" si="41"/>
        <v>0</v>
      </c>
      <c r="O182" s="232"/>
      <c r="P182" s="232"/>
      <c r="Q182" s="232"/>
      <c r="R182" s="232"/>
      <c r="S182" s="232"/>
      <c r="T182" s="232"/>
      <c r="U182" s="232"/>
      <c r="V182" s="232"/>
      <c r="W182" s="112"/>
      <c r="AB182" s="221"/>
      <c r="AC182" s="222"/>
      <c r="AD182" s="223"/>
      <c r="AE182" s="222"/>
      <c r="AN182" s="230"/>
      <c r="AO182" s="231"/>
      <c r="AP182" s="114"/>
      <c r="AQ182" s="114"/>
      <c r="AR182" s="272"/>
      <c r="AS182" s="272"/>
      <c r="AT182" s="272"/>
      <c r="AU182" s="273"/>
      <c r="AV182" s="279"/>
      <c r="AW182" s="273"/>
      <c r="AX182" s="272"/>
      <c r="AY182" s="272"/>
      <c r="AZ182" s="275"/>
      <c r="BA182" s="276"/>
      <c r="BB182" s="114"/>
    </row>
    <row r="183" spans="1:55" s="109" customFormat="1" ht="27.75" customHeight="1">
      <c r="A183" s="117" t="s">
        <v>876</v>
      </c>
      <c r="B183" s="194"/>
      <c r="C183" s="340" t="str">
        <f>IF(B183="","",VLOOKUP(B183,Упутство!$BE$2:$BF$1740,2,FALSE))</f>
        <v/>
      </c>
      <c r="D183" s="133"/>
      <c r="E183" s="133"/>
      <c r="F183" s="133"/>
      <c r="G183" s="133"/>
      <c r="H183" s="133"/>
      <c r="I183" s="133"/>
      <c r="J183" s="133"/>
      <c r="K183" s="133"/>
      <c r="L183" s="133">
        <f t="shared" si="40"/>
        <v>0</v>
      </c>
      <c r="M183" s="142">
        <f t="shared" si="41"/>
        <v>0</v>
      </c>
      <c r="O183" s="232"/>
      <c r="P183" s="232"/>
      <c r="Q183" s="232"/>
      <c r="R183" s="232"/>
      <c r="S183" s="232"/>
      <c r="T183" s="232"/>
      <c r="U183" s="232"/>
      <c r="V183" s="232"/>
      <c r="W183" s="112"/>
      <c r="AB183" s="221"/>
      <c r="AC183" s="222"/>
      <c r="AD183" s="223"/>
      <c r="AE183" s="222"/>
      <c r="AN183" s="230"/>
      <c r="AO183" s="231"/>
      <c r="AP183" s="114"/>
      <c r="AQ183" s="114"/>
      <c r="AR183" s="272"/>
      <c r="AS183" s="272"/>
      <c r="AT183" s="272"/>
      <c r="AU183" s="273"/>
      <c r="AV183" s="279"/>
      <c r="AW183" s="273"/>
      <c r="AX183" s="272"/>
      <c r="AY183" s="272"/>
      <c r="AZ183" s="275"/>
      <c r="BA183" s="276"/>
      <c r="BB183" s="114"/>
    </row>
    <row r="184" spans="1:55" s="109" customFormat="1" ht="27.75" customHeight="1">
      <c r="A184" s="117" t="s">
        <v>877</v>
      </c>
      <c r="B184" s="194"/>
      <c r="C184" s="340" t="str">
        <f>IF(B184="","",VLOOKUP(B184,Упутство!$BE$2:$BF$1740,2,FALSE))</f>
        <v/>
      </c>
      <c r="D184" s="133"/>
      <c r="E184" s="133"/>
      <c r="F184" s="133"/>
      <c r="G184" s="133"/>
      <c r="H184" s="133"/>
      <c r="I184" s="133"/>
      <c r="J184" s="133"/>
      <c r="K184" s="133"/>
      <c r="L184" s="133">
        <f t="shared" si="40"/>
        <v>0</v>
      </c>
      <c r="M184" s="142">
        <f t="shared" si="41"/>
        <v>0</v>
      </c>
      <c r="O184" s="232"/>
      <c r="P184" s="232"/>
      <c r="Q184" s="232"/>
      <c r="R184" s="232"/>
      <c r="S184" s="232"/>
      <c r="T184" s="232"/>
      <c r="U184" s="232"/>
      <c r="V184" s="232"/>
      <c r="W184" s="112"/>
      <c r="AB184" s="221"/>
      <c r="AC184" s="222"/>
      <c r="AD184" s="223"/>
      <c r="AE184" s="222"/>
      <c r="AN184" s="230"/>
      <c r="AO184" s="231"/>
      <c r="AP184" s="114"/>
      <c r="AQ184" s="114"/>
      <c r="AR184" s="272"/>
      <c r="AS184" s="272"/>
      <c r="AT184" s="272"/>
      <c r="AU184" s="273"/>
      <c r="AV184" s="279"/>
      <c r="AW184" s="273"/>
      <c r="AX184" s="272"/>
      <c r="AY184" s="272"/>
      <c r="AZ184" s="275"/>
      <c r="BA184" s="276"/>
      <c r="BB184" s="114"/>
    </row>
    <row r="185" spans="1:55" s="109" customFormat="1" ht="27.75" customHeight="1">
      <c r="A185" s="140" t="s">
        <v>878</v>
      </c>
      <c r="B185" s="195">
        <v>611000</v>
      </c>
      <c r="C185" s="341" t="str">
        <f>IF(B185="","",VLOOKUP(B185,Упутство!$BE$2:$BF$1740,2,FALSE))</f>
        <v>Отплата главнице домаћим кредиторима</v>
      </c>
      <c r="D185" s="139">
        <f>SUM(D186:D187)</f>
        <v>0</v>
      </c>
      <c r="E185" s="139">
        <f t="shared" ref="E185:K185" si="52">SUM(E186:E187)</f>
        <v>0</v>
      </c>
      <c r="F185" s="139">
        <f t="shared" ref="F185" si="53">SUM(F186:F187)</f>
        <v>0</v>
      </c>
      <c r="G185" s="139">
        <f>SUM(G186:G187)</f>
        <v>0</v>
      </c>
      <c r="H185" s="139">
        <f t="shared" si="52"/>
        <v>0</v>
      </c>
      <c r="I185" s="139">
        <f t="shared" si="52"/>
        <v>0</v>
      </c>
      <c r="J185" s="139">
        <f t="shared" si="52"/>
        <v>0</v>
      </c>
      <c r="K185" s="139">
        <f t="shared" si="52"/>
        <v>0</v>
      </c>
      <c r="L185" s="139">
        <f t="shared" si="40"/>
        <v>0</v>
      </c>
      <c r="M185" s="141">
        <f t="shared" si="41"/>
        <v>0</v>
      </c>
      <c r="O185" s="232"/>
      <c r="P185" s="232"/>
      <c r="Q185" s="232"/>
      <c r="R185" s="232"/>
      <c r="S185" s="232"/>
      <c r="T185" s="232"/>
      <c r="U185" s="232"/>
      <c r="V185" s="232"/>
      <c r="W185" s="112"/>
      <c r="AB185" s="221"/>
      <c r="AC185" s="222"/>
      <c r="AD185" s="223"/>
      <c r="AE185" s="222"/>
      <c r="AN185" s="230"/>
      <c r="AO185" s="231"/>
      <c r="AP185" s="114"/>
      <c r="AQ185" s="114"/>
      <c r="AR185" s="272"/>
      <c r="AS185" s="272"/>
      <c r="AT185" s="272"/>
      <c r="AU185" s="273"/>
      <c r="AV185" s="279"/>
      <c r="AW185" s="273"/>
      <c r="AX185" s="272"/>
      <c r="AY185" s="272"/>
      <c r="AZ185" s="275"/>
      <c r="BA185" s="276"/>
      <c r="BB185" s="114"/>
    </row>
    <row r="186" spans="1:55" s="109" customFormat="1" ht="27.75" customHeight="1">
      <c r="A186" s="117" t="s">
        <v>879</v>
      </c>
      <c r="B186" s="194"/>
      <c r="C186" s="340" t="str">
        <f>IF(B186="","",VLOOKUP(B186,Упутство!$BE$2:$BF$1740,2,FALSE))</f>
        <v/>
      </c>
      <c r="D186" s="133"/>
      <c r="E186" s="133"/>
      <c r="F186" s="133"/>
      <c r="G186" s="133"/>
      <c r="H186" s="133"/>
      <c r="I186" s="133"/>
      <c r="J186" s="133"/>
      <c r="K186" s="133"/>
      <c r="L186" s="133">
        <f t="shared" si="40"/>
        <v>0</v>
      </c>
      <c r="M186" s="142">
        <f t="shared" si="41"/>
        <v>0</v>
      </c>
      <c r="O186" s="232"/>
      <c r="P186" s="232"/>
      <c r="Q186" s="232"/>
      <c r="R186" s="232"/>
      <c r="S186" s="232"/>
      <c r="T186" s="232"/>
      <c r="U186" s="232"/>
      <c r="V186" s="232"/>
      <c r="W186" s="112"/>
      <c r="AB186" s="221"/>
      <c r="AC186" s="222"/>
      <c r="AD186" s="223"/>
      <c r="AE186" s="222"/>
      <c r="AN186" s="230"/>
      <c r="AO186" s="231"/>
      <c r="AP186" s="114"/>
      <c r="AQ186" s="114"/>
      <c r="AR186" s="272"/>
      <c r="AS186" s="272"/>
      <c r="AT186" s="272"/>
      <c r="AU186" s="273"/>
      <c r="AV186" s="279"/>
      <c r="AW186" s="273"/>
      <c r="AX186" s="272"/>
      <c r="AY186" s="272"/>
      <c r="AZ186" s="275"/>
      <c r="BA186" s="276"/>
      <c r="BB186" s="114"/>
    </row>
    <row r="187" spans="1:55" s="109" customFormat="1" ht="27.75" customHeight="1">
      <c r="A187" s="117" t="s">
        <v>880</v>
      </c>
      <c r="B187" s="194"/>
      <c r="C187" s="340" t="str">
        <f>IF(B187="","",VLOOKUP(B187,Упутство!$BE$2:$BF$1740,2,FALSE))</f>
        <v/>
      </c>
      <c r="D187" s="133"/>
      <c r="E187" s="133"/>
      <c r="F187" s="133"/>
      <c r="G187" s="133"/>
      <c r="H187" s="133"/>
      <c r="I187" s="133"/>
      <c r="J187" s="133"/>
      <c r="K187" s="133"/>
      <c r="L187" s="133">
        <f t="shared" si="40"/>
        <v>0</v>
      </c>
      <c r="M187" s="142">
        <f t="shared" si="41"/>
        <v>0</v>
      </c>
      <c r="O187" s="232"/>
      <c r="P187" s="232"/>
      <c r="Q187" s="232"/>
      <c r="R187" s="232"/>
      <c r="S187" s="232"/>
      <c r="T187" s="232"/>
      <c r="U187" s="232"/>
      <c r="V187" s="232"/>
      <c r="W187" s="112"/>
      <c r="AB187" s="221"/>
      <c r="AC187" s="222"/>
      <c r="AD187" s="223"/>
      <c r="AE187" s="222"/>
      <c r="AN187" s="230"/>
      <c r="AO187" s="231"/>
      <c r="AP187" s="114"/>
      <c r="AQ187" s="114"/>
      <c r="AR187" s="272"/>
      <c r="AS187" s="272"/>
      <c r="AT187" s="272"/>
      <c r="AU187" s="273"/>
      <c r="AV187" s="279"/>
      <c r="AW187" s="273"/>
      <c r="AX187" s="272"/>
      <c r="AY187" s="272"/>
      <c r="AZ187" s="275"/>
      <c r="BA187" s="276"/>
      <c r="BB187" s="114"/>
    </row>
    <row r="188" spans="1:55" s="109" customFormat="1" ht="27.75" customHeight="1">
      <c r="A188" s="140" t="s">
        <v>881</v>
      </c>
      <c r="B188" s="195">
        <v>620000</v>
      </c>
      <c r="C188" s="339" t="str">
        <f>IF(B188="","",VLOOKUP(B188,Упутство!$BE$2:$BF$1740,2,FALSE))</f>
        <v>Набавка финансијске имовине</v>
      </c>
      <c r="D188" s="139">
        <f t="shared" ref="D188:K188" si="54">SUM(D189:D189)</f>
        <v>0</v>
      </c>
      <c r="E188" s="139">
        <f t="shared" si="54"/>
        <v>0</v>
      </c>
      <c r="F188" s="139">
        <f t="shared" si="54"/>
        <v>0</v>
      </c>
      <c r="G188" s="139">
        <f>SUM(G189:G189)</f>
        <v>0</v>
      </c>
      <c r="H188" s="139">
        <f t="shared" si="54"/>
        <v>0</v>
      </c>
      <c r="I188" s="139">
        <f t="shared" si="54"/>
        <v>0</v>
      </c>
      <c r="J188" s="139">
        <f t="shared" si="54"/>
        <v>0</v>
      </c>
      <c r="K188" s="139">
        <f t="shared" si="54"/>
        <v>0</v>
      </c>
      <c r="L188" s="139">
        <f t="shared" si="40"/>
        <v>0</v>
      </c>
      <c r="M188" s="141">
        <f t="shared" si="41"/>
        <v>0</v>
      </c>
      <c r="O188" s="232"/>
      <c r="P188" s="232"/>
      <c r="Q188" s="232"/>
      <c r="R188" s="232"/>
      <c r="S188" s="232"/>
      <c r="T188" s="232"/>
      <c r="U188" s="232"/>
      <c r="V188" s="232"/>
      <c r="W188" s="112"/>
      <c r="AB188" s="221"/>
      <c r="AC188" s="222"/>
      <c r="AD188" s="223"/>
      <c r="AE188" s="222"/>
      <c r="AN188" s="230"/>
      <c r="AO188" s="231"/>
      <c r="AP188" s="114"/>
      <c r="AQ188" s="114"/>
      <c r="AR188" s="272"/>
      <c r="AS188" s="272"/>
      <c r="AT188" s="272"/>
      <c r="AU188" s="273"/>
      <c r="AV188" s="279"/>
      <c r="AW188" s="273"/>
      <c r="AX188" s="272"/>
      <c r="AY188" s="272"/>
      <c r="AZ188" s="275"/>
      <c r="BA188" s="276"/>
      <c r="BB188" s="114"/>
    </row>
    <row r="189" spans="1:55" s="109" customFormat="1" ht="27.75" customHeight="1">
      <c r="A189" s="117" t="s">
        <v>882</v>
      </c>
      <c r="B189" s="194"/>
      <c r="C189" s="340" t="str">
        <f>IF(B189="","",VLOOKUP(B189,Упутство!$BE$2:$BF$1740,2,FALSE))</f>
        <v/>
      </c>
      <c r="D189" s="133"/>
      <c r="E189" s="133"/>
      <c r="F189" s="133"/>
      <c r="G189" s="133"/>
      <c r="H189" s="133"/>
      <c r="I189" s="133"/>
      <c r="J189" s="133"/>
      <c r="K189" s="133"/>
      <c r="L189" s="133">
        <f t="shared" si="40"/>
        <v>0</v>
      </c>
      <c r="M189" s="142">
        <f t="shared" si="41"/>
        <v>0</v>
      </c>
      <c r="O189" s="232"/>
      <c r="P189" s="232"/>
      <c r="Q189" s="232"/>
      <c r="R189" s="232"/>
      <c r="S189" s="232"/>
      <c r="T189" s="232"/>
      <c r="U189" s="232"/>
      <c r="V189" s="232"/>
      <c r="W189" s="112"/>
      <c r="AB189" s="221"/>
      <c r="AC189" s="222"/>
      <c r="AD189" s="223"/>
      <c r="AE189" s="222"/>
      <c r="AN189" s="230"/>
      <c r="AO189" s="231"/>
      <c r="AP189" s="114"/>
      <c r="AQ189" s="114"/>
      <c r="AR189" s="272"/>
      <c r="AS189" s="272"/>
      <c r="AT189" s="272"/>
      <c r="AU189" s="273"/>
      <c r="AV189" s="279"/>
      <c r="AW189" s="273"/>
      <c r="AX189" s="272"/>
      <c r="AY189" s="272"/>
      <c r="AZ189" s="275"/>
      <c r="BA189" s="276"/>
      <c r="BB189" s="114"/>
    </row>
    <row r="190" spans="1:55" s="109" customFormat="1" ht="35.1" customHeight="1" thickBot="1">
      <c r="A190" s="464" t="s">
        <v>1332</v>
      </c>
      <c r="B190" s="464"/>
      <c r="C190" s="282">
        <f>$D$5</f>
        <v>0</v>
      </c>
      <c r="D190" s="143">
        <f t="shared" ref="D190:K190" si="55">SUM(D46:D189)/2</f>
        <v>0</v>
      </c>
      <c r="E190" s="143">
        <f t="shared" si="55"/>
        <v>0</v>
      </c>
      <c r="F190" s="143">
        <f t="shared" si="55"/>
        <v>0</v>
      </c>
      <c r="G190" s="143">
        <f t="shared" si="55"/>
        <v>0</v>
      </c>
      <c r="H190" s="143">
        <f t="shared" si="55"/>
        <v>0</v>
      </c>
      <c r="I190" s="143">
        <f t="shared" si="55"/>
        <v>0</v>
      </c>
      <c r="J190" s="143">
        <f t="shared" si="55"/>
        <v>0</v>
      </c>
      <c r="K190" s="143">
        <f t="shared" si="55"/>
        <v>0</v>
      </c>
      <c r="L190" s="143">
        <f>SUM(F190,H190,J190)</f>
        <v>0</v>
      </c>
      <c r="M190" s="314">
        <f t="shared" si="41"/>
        <v>0</v>
      </c>
      <c r="O190" s="232"/>
      <c r="P190" s="232"/>
      <c r="Q190" s="232"/>
      <c r="R190" s="232"/>
      <c r="S190" s="232"/>
      <c r="T190" s="232"/>
      <c r="U190" s="232"/>
      <c r="V190" s="232"/>
      <c r="W190" s="112"/>
      <c r="AB190" s="221"/>
      <c r="AC190" s="222"/>
      <c r="AD190" s="223"/>
      <c r="AE190" s="222"/>
      <c r="AN190" s="230"/>
      <c r="AO190" s="231"/>
      <c r="AP190" s="114"/>
      <c r="AQ190" s="114"/>
      <c r="AR190" s="226"/>
      <c r="AS190" s="226"/>
      <c r="AT190" s="226"/>
      <c r="AU190" s="120"/>
      <c r="AV190" s="130"/>
      <c r="AW190" s="120"/>
      <c r="AX190" s="226"/>
      <c r="AY190" s="226"/>
      <c r="AZ190" s="122"/>
      <c r="BA190" s="131"/>
      <c r="BB190" s="114"/>
    </row>
    <row r="191" spans="1:55" s="109" customFormat="1" ht="21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AC191" s="221"/>
      <c r="AD191" s="222"/>
      <c r="AE191" s="223"/>
      <c r="AF191" s="222"/>
      <c r="AO191" s="230"/>
      <c r="AP191" s="231"/>
      <c r="AQ191" s="114"/>
      <c r="AR191" s="114"/>
      <c r="AS191" s="226"/>
      <c r="AT191" s="226"/>
      <c r="AU191" s="226"/>
      <c r="AV191" s="120"/>
      <c r="AW191" s="129"/>
      <c r="AX191" s="120"/>
      <c r="AY191" s="226"/>
      <c r="AZ191" s="226"/>
      <c r="BA191" s="226"/>
      <c r="BB191" s="226"/>
      <c r="BC191" s="114"/>
    </row>
    <row r="192" spans="1:55" s="109" customFormat="1" ht="35.1" customHeight="1">
      <c r="A192" s="198" t="s">
        <v>1400</v>
      </c>
      <c r="B192" s="370" t="s">
        <v>1209</v>
      </c>
      <c r="C192" s="427"/>
      <c r="D192" s="370" t="s">
        <v>2337</v>
      </c>
      <c r="E192" s="371"/>
      <c r="F192" s="372" t="s">
        <v>2334</v>
      </c>
      <c r="G192" s="372"/>
      <c r="H192" s="372" t="s">
        <v>2336</v>
      </c>
      <c r="I192" s="372"/>
      <c r="J192" s="427" t="s">
        <v>2335</v>
      </c>
      <c r="K192" s="371"/>
      <c r="L192" s="370" t="s">
        <v>869</v>
      </c>
      <c r="M192" s="371"/>
      <c r="N192" s="2"/>
      <c r="O192" s="144"/>
      <c r="P192" s="144"/>
      <c r="Q192" s="144"/>
      <c r="R192" s="144"/>
      <c r="S192" s="144"/>
      <c r="T192" s="144"/>
      <c r="AD192" s="237"/>
      <c r="AN192" s="230"/>
      <c r="AO192" s="231"/>
      <c r="AP192" s="114"/>
      <c r="AQ192" s="114"/>
      <c r="AR192" s="226"/>
      <c r="AS192" s="226"/>
      <c r="AT192" s="226"/>
      <c r="AU192" s="120"/>
      <c r="AV192" s="128"/>
      <c r="AW192" s="120"/>
      <c r="AX192" s="226"/>
      <c r="AY192" s="226"/>
      <c r="AZ192" s="226"/>
      <c r="BA192" s="226"/>
      <c r="BB192" s="114"/>
    </row>
    <row r="193" spans="1:89" s="109" customFormat="1" ht="28.5" customHeight="1">
      <c r="A193" s="116" t="s">
        <v>1401</v>
      </c>
      <c r="B193" s="428"/>
      <c r="C193" s="428"/>
      <c r="D193" s="423"/>
      <c r="E193" s="424"/>
      <c r="F193" s="423"/>
      <c r="G193" s="424"/>
      <c r="H193" s="423"/>
      <c r="I193" s="424"/>
      <c r="J193" s="423"/>
      <c r="K193" s="424"/>
      <c r="L193" s="419">
        <f>SUM(F193,H193,J193)</f>
        <v>0</v>
      </c>
      <c r="M193" s="420"/>
      <c r="N193" s="238"/>
      <c r="AD193" s="237"/>
      <c r="AN193" s="230"/>
      <c r="AO193" s="231"/>
      <c r="AP193" s="114"/>
      <c r="AQ193" s="114"/>
      <c r="AR193" s="226"/>
      <c r="AS193" s="226"/>
      <c r="AT193" s="226"/>
      <c r="AU193" s="120"/>
      <c r="AV193" s="130"/>
      <c r="AW193" s="120"/>
      <c r="AX193" s="226"/>
      <c r="AY193" s="226"/>
      <c r="AZ193" s="226"/>
      <c r="BA193" s="226"/>
      <c r="BB193" s="114"/>
    </row>
    <row r="194" spans="1:89" s="109" customFormat="1" ht="28.5" customHeight="1">
      <c r="A194" s="116" t="s">
        <v>1402</v>
      </c>
      <c r="B194" s="428"/>
      <c r="C194" s="428"/>
      <c r="D194" s="423"/>
      <c r="E194" s="424"/>
      <c r="F194" s="423"/>
      <c r="G194" s="424"/>
      <c r="H194" s="423"/>
      <c r="I194" s="424"/>
      <c r="J194" s="423"/>
      <c r="K194" s="424"/>
      <c r="L194" s="419">
        <f>SUM(F194,H194,J194)</f>
        <v>0</v>
      </c>
      <c r="M194" s="420"/>
      <c r="N194" s="238"/>
      <c r="AD194" s="237"/>
      <c r="AN194" s="229"/>
      <c r="AO194" s="225"/>
      <c r="AP194" s="114"/>
      <c r="AQ194" s="114"/>
      <c r="AR194" s="226"/>
      <c r="AS194" s="226"/>
      <c r="AT194" s="226"/>
      <c r="AU194" s="120"/>
      <c r="AV194" s="132"/>
      <c r="AW194" s="120"/>
      <c r="AX194" s="226"/>
      <c r="AY194" s="226"/>
      <c r="AZ194" s="226"/>
      <c r="BA194" s="226"/>
      <c r="BB194" s="114"/>
    </row>
    <row r="195" spans="1:89" s="109" customFormat="1" ht="28.5" customHeight="1">
      <c r="A195" s="116" t="s">
        <v>1403</v>
      </c>
      <c r="B195" s="428"/>
      <c r="C195" s="428"/>
      <c r="D195" s="423"/>
      <c r="E195" s="424"/>
      <c r="F195" s="423"/>
      <c r="G195" s="424"/>
      <c r="H195" s="423"/>
      <c r="I195" s="424"/>
      <c r="J195" s="423"/>
      <c r="K195" s="424"/>
      <c r="L195" s="419">
        <f t="shared" ref="L195:L209" si="56">SUM(F195,H195,J195)</f>
        <v>0</v>
      </c>
      <c r="M195" s="420"/>
      <c r="N195" s="238"/>
      <c r="AD195" s="237"/>
      <c r="AN195" s="230"/>
      <c r="AO195" s="231"/>
      <c r="AP195" s="114"/>
      <c r="AQ195" s="114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114"/>
    </row>
    <row r="196" spans="1:89" s="109" customFormat="1" ht="28.5" customHeight="1">
      <c r="A196" s="116" t="s">
        <v>1404</v>
      </c>
      <c r="B196" s="428"/>
      <c r="C196" s="428"/>
      <c r="D196" s="423"/>
      <c r="E196" s="424"/>
      <c r="F196" s="423"/>
      <c r="G196" s="424"/>
      <c r="H196" s="423"/>
      <c r="I196" s="424"/>
      <c r="J196" s="423"/>
      <c r="K196" s="424"/>
      <c r="L196" s="419">
        <f>SUM(F196,H196,J196)</f>
        <v>0</v>
      </c>
      <c r="M196" s="420"/>
      <c r="N196" s="238"/>
      <c r="V196" s="6"/>
      <c r="AD196" s="237"/>
      <c r="AN196" s="230"/>
      <c r="AO196" s="231"/>
      <c r="AP196" s="114"/>
      <c r="AQ196" s="114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114"/>
    </row>
    <row r="197" spans="1:89" s="109" customFormat="1" ht="28.5" customHeight="1">
      <c r="A197" s="116" t="s">
        <v>1405</v>
      </c>
      <c r="B197" s="428"/>
      <c r="C197" s="428"/>
      <c r="D197" s="423"/>
      <c r="E197" s="424"/>
      <c r="F197" s="423"/>
      <c r="G197" s="424"/>
      <c r="H197" s="423"/>
      <c r="I197" s="424"/>
      <c r="J197" s="423"/>
      <c r="K197" s="424"/>
      <c r="L197" s="419">
        <f>SUM(F197,H197,J197)</f>
        <v>0</v>
      </c>
      <c r="M197" s="420"/>
      <c r="N197" s="238"/>
      <c r="V197" s="6"/>
      <c r="W197" s="114"/>
      <c r="X197" s="114"/>
      <c r="Y197" s="114"/>
      <c r="Z197" s="114"/>
      <c r="AA197" s="114"/>
      <c r="AB197" s="114"/>
      <c r="AC197" s="114"/>
      <c r="AD197" s="261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230"/>
      <c r="AO197" s="231"/>
      <c r="AP197" s="114"/>
      <c r="AQ197" s="114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</row>
    <row r="198" spans="1:89" s="109" customFormat="1" ht="28.5" customHeight="1">
      <c r="A198" s="116" t="s">
        <v>1406</v>
      </c>
      <c r="B198" s="435"/>
      <c r="C198" s="436"/>
      <c r="D198" s="423"/>
      <c r="E198" s="424"/>
      <c r="F198" s="423"/>
      <c r="G198" s="424"/>
      <c r="H198" s="423"/>
      <c r="I198" s="424"/>
      <c r="J198" s="423"/>
      <c r="K198" s="424"/>
      <c r="L198" s="419">
        <f t="shared" si="56"/>
        <v>0</v>
      </c>
      <c r="M198" s="420"/>
      <c r="N198" s="238"/>
      <c r="O198" s="6"/>
      <c r="P198" s="6"/>
      <c r="Q198" s="6"/>
      <c r="R198" s="6"/>
      <c r="S198" s="6"/>
      <c r="T198" s="6"/>
      <c r="U198" s="6"/>
      <c r="V198" s="6"/>
      <c r="W198" s="114"/>
      <c r="X198" s="114"/>
      <c r="Y198" s="114"/>
      <c r="Z198" s="114"/>
      <c r="AA198" s="114"/>
      <c r="AB198" s="114"/>
      <c r="AC198" s="114"/>
      <c r="AD198" s="261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230"/>
      <c r="AO198" s="231"/>
      <c r="AP198" s="114"/>
      <c r="AQ198" s="114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</row>
    <row r="199" spans="1:89" s="109" customFormat="1" ht="28.5" customHeight="1">
      <c r="A199" s="116" t="s">
        <v>1407</v>
      </c>
      <c r="B199" s="435"/>
      <c r="C199" s="436"/>
      <c r="D199" s="423"/>
      <c r="E199" s="424"/>
      <c r="F199" s="423"/>
      <c r="G199" s="424"/>
      <c r="H199" s="423"/>
      <c r="I199" s="424"/>
      <c r="J199" s="423"/>
      <c r="K199" s="424"/>
      <c r="L199" s="419">
        <f>SUM(F199,H199,J199)</f>
        <v>0</v>
      </c>
      <c r="M199" s="420"/>
      <c r="N199" s="238"/>
      <c r="O199" s="6"/>
      <c r="P199" s="6"/>
      <c r="Q199" s="6"/>
      <c r="R199" s="6"/>
      <c r="S199" s="6"/>
      <c r="T199" s="6"/>
      <c r="U199" s="6"/>
      <c r="V199" s="6"/>
      <c r="W199" s="114"/>
      <c r="X199" s="114"/>
      <c r="Y199" s="114"/>
      <c r="Z199" s="114"/>
      <c r="AA199" s="114"/>
      <c r="AB199" s="114"/>
      <c r="AC199" s="114"/>
      <c r="AD199" s="261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230"/>
      <c r="AO199" s="231"/>
      <c r="AP199" s="114"/>
      <c r="AQ199" s="114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</row>
    <row r="200" spans="1:89" s="109" customFormat="1" ht="28.5" customHeight="1">
      <c r="A200" s="116" t="s">
        <v>1408</v>
      </c>
      <c r="B200" s="435"/>
      <c r="C200" s="436"/>
      <c r="D200" s="423"/>
      <c r="E200" s="424"/>
      <c r="F200" s="423"/>
      <c r="G200" s="424"/>
      <c r="H200" s="423"/>
      <c r="I200" s="424"/>
      <c r="J200" s="423"/>
      <c r="K200" s="424"/>
      <c r="L200" s="419">
        <f t="shared" si="56"/>
        <v>0</v>
      </c>
      <c r="M200" s="420"/>
      <c r="N200" s="238"/>
      <c r="O200" s="6"/>
      <c r="P200" s="6"/>
      <c r="Q200" s="6"/>
      <c r="R200" s="6"/>
      <c r="S200" s="6"/>
      <c r="T200" s="6"/>
      <c r="U200" s="6"/>
      <c r="V200" s="6"/>
      <c r="W200" s="114"/>
      <c r="X200" s="114"/>
      <c r="Y200" s="114"/>
      <c r="Z200" s="114"/>
      <c r="AA200" s="114"/>
      <c r="AB200" s="114"/>
      <c r="AC200" s="114"/>
      <c r="AD200" s="261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229"/>
      <c r="AO200" s="225"/>
      <c r="AP200" s="114"/>
      <c r="AQ200" s="114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</row>
    <row r="201" spans="1:89" s="109" customFormat="1" ht="28.5" customHeight="1">
      <c r="A201" s="116" t="s">
        <v>1409</v>
      </c>
      <c r="B201" s="435"/>
      <c r="C201" s="436"/>
      <c r="D201" s="423"/>
      <c r="E201" s="424"/>
      <c r="F201" s="423"/>
      <c r="G201" s="424"/>
      <c r="H201" s="423"/>
      <c r="I201" s="424"/>
      <c r="J201" s="423"/>
      <c r="K201" s="424"/>
      <c r="L201" s="419">
        <f>SUM(F201,H201,J201)</f>
        <v>0</v>
      </c>
      <c r="M201" s="420"/>
      <c r="N201" s="238"/>
      <c r="O201" s="349" t="s">
        <v>2419</v>
      </c>
      <c r="P201" s="349"/>
      <c r="Q201" s="349"/>
      <c r="R201" s="349"/>
      <c r="S201" s="349"/>
      <c r="T201" s="349"/>
      <c r="U201" s="349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114"/>
      <c r="AJ201" s="114"/>
      <c r="AK201" s="114"/>
      <c r="AL201" s="114"/>
      <c r="AM201" s="114"/>
      <c r="AN201" s="229"/>
      <c r="AO201" s="225"/>
      <c r="AP201" s="114"/>
      <c r="AQ201" s="114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</row>
    <row r="202" spans="1:89" s="109" customFormat="1" ht="28.5" customHeight="1">
      <c r="A202" s="117" t="s">
        <v>1410</v>
      </c>
      <c r="B202" s="435"/>
      <c r="C202" s="436"/>
      <c r="D202" s="423"/>
      <c r="E202" s="424"/>
      <c r="F202" s="423"/>
      <c r="G202" s="424"/>
      <c r="H202" s="423"/>
      <c r="I202" s="424"/>
      <c r="J202" s="423"/>
      <c r="K202" s="424"/>
      <c r="L202" s="419">
        <f t="shared" si="56"/>
        <v>0</v>
      </c>
      <c r="M202" s="420"/>
      <c r="N202" s="238"/>
      <c r="O202" s="349"/>
      <c r="P202" s="349"/>
      <c r="Q202" s="349"/>
      <c r="R202" s="349"/>
      <c r="S202" s="349"/>
      <c r="T202" s="349"/>
      <c r="U202" s="349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114"/>
      <c r="AJ202" s="114"/>
      <c r="AK202" s="114"/>
      <c r="AL202" s="114"/>
      <c r="AM202" s="114"/>
      <c r="AN202" s="229"/>
      <c r="AO202" s="225"/>
      <c r="AP202" s="114"/>
      <c r="AQ202" s="114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</row>
    <row r="203" spans="1:89" s="109" customFormat="1" ht="28.5" hidden="1" customHeight="1">
      <c r="A203" s="117" t="s">
        <v>1215</v>
      </c>
      <c r="B203" s="428"/>
      <c r="C203" s="428"/>
      <c r="D203" s="423"/>
      <c r="E203" s="424"/>
      <c r="F203" s="423"/>
      <c r="G203" s="424"/>
      <c r="H203" s="423"/>
      <c r="I203" s="424"/>
      <c r="J203" s="423"/>
      <c r="K203" s="424"/>
      <c r="L203" s="419">
        <f t="shared" si="56"/>
        <v>0</v>
      </c>
      <c r="M203" s="420"/>
      <c r="N203" s="238"/>
      <c r="O203" s="6"/>
      <c r="P203" s="6"/>
      <c r="Q203" s="6"/>
      <c r="R203" s="6"/>
      <c r="S203" s="6"/>
      <c r="T203" s="6"/>
      <c r="U203" s="6"/>
      <c r="V203" s="6"/>
      <c r="W203" s="114"/>
      <c r="X203" s="114"/>
      <c r="Y203" s="114"/>
      <c r="Z203" s="114"/>
      <c r="AA203" s="114"/>
      <c r="AB203" s="114"/>
      <c r="AC203" s="114"/>
      <c r="AD203" s="261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229"/>
      <c r="AO203" s="225"/>
      <c r="AP203" s="114"/>
      <c r="AQ203" s="114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</row>
    <row r="204" spans="1:89" s="109" customFormat="1" ht="28.5" hidden="1" customHeight="1">
      <c r="A204" s="117" t="s">
        <v>1216</v>
      </c>
      <c r="B204" s="428"/>
      <c r="C204" s="428"/>
      <c r="D204" s="423"/>
      <c r="E204" s="424"/>
      <c r="F204" s="423"/>
      <c r="G204" s="424"/>
      <c r="H204" s="423"/>
      <c r="I204" s="424"/>
      <c r="J204" s="423"/>
      <c r="K204" s="424"/>
      <c r="L204" s="419">
        <f t="shared" si="56"/>
        <v>0</v>
      </c>
      <c r="M204" s="420"/>
      <c r="N204" s="238"/>
      <c r="O204" s="6"/>
      <c r="P204" s="6"/>
      <c r="Q204" s="6"/>
      <c r="R204" s="6"/>
      <c r="S204" s="6"/>
      <c r="T204" s="6"/>
      <c r="U204" s="6"/>
      <c r="V204" s="6"/>
      <c r="W204" s="114"/>
      <c r="X204" s="114"/>
      <c r="Y204" s="114"/>
      <c r="Z204" s="114"/>
      <c r="AA204" s="114"/>
      <c r="AB204" s="114"/>
      <c r="AC204" s="114"/>
      <c r="AD204" s="261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229"/>
      <c r="AO204" s="225"/>
      <c r="AP204" s="114"/>
      <c r="AQ204" s="114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</row>
    <row r="205" spans="1:89" s="109" customFormat="1" ht="28.5" hidden="1" customHeight="1">
      <c r="A205" s="117" t="s">
        <v>1217</v>
      </c>
      <c r="B205" s="428"/>
      <c r="C205" s="428"/>
      <c r="D205" s="423"/>
      <c r="E205" s="424"/>
      <c r="F205" s="423"/>
      <c r="G205" s="424"/>
      <c r="H205" s="423"/>
      <c r="I205" s="424"/>
      <c r="J205" s="423"/>
      <c r="K205" s="424"/>
      <c r="L205" s="419">
        <f t="shared" si="56"/>
        <v>0</v>
      </c>
      <c r="M205" s="420"/>
      <c r="N205" s="238"/>
      <c r="O205" s="6"/>
      <c r="P205" s="6"/>
      <c r="Q205" s="6"/>
      <c r="R205" s="6"/>
      <c r="S205" s="6"/>
      <c r="T205" s="6"/>
      <c r="U205" s="6"/>
      <c r="V205" s="6"/>
      <c r="W205" s="114"/>
      <c r="X205" s="114"/>
      <c r="Y205" s="114"/>
      <c r="Z205" s="114"/>
      <c r="AA205" s="114"/>
      <c r="AB205" s="114"/>
      <c r="AC205" s="114"/>
      <c r="AD205" s="261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229"/>
      <c r="AO205" s="225"/>
      <c r="AP205" s="114"/>
      <c r="AQ205" s="114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</row>
    <row r="206" spans="1:89" s="109" customFormat="1" ht="28.5" hidden="1" customHeight="1">
      <c r="A206" s="117" t="s">
        <v>1218</v>
      </c>
      <c r="B206" s="428"/>
      <c r="C206" s="428"/>
      <c r="D206" s="423"/>
      <c r="E206" s="424"/>
      <c r="F206" s="423"/>
      <c r="G206" s="424"/>
      <c r="H206" s="423"/>
      <c r="I206" s="424"/>
      <c r="J206" s="423"/>
      <c r="K206" s="424"/>
      <c r="L206" s="419">
        <f t="shared" si="56"/>
        <v>0</v>
      </c>
      <c r="M206" s="420"/>
      <c r="N206" s="238"/>
      <c r="O206" s="6"/>
      <c r="P206" s="6"/>
      <c r="Q206" s="6"/>
      <c r="R206" s="6"/>
      <c r="S206" s="6"/>
      <c r="T206" s="6"/>
      <c r="U206" s="6"/>
      <c r="V206" s="6"/>
      <c r="W206" s="114"/>
      <c r="X206" s="114"/>
      <c r="Y206" s="114"/>
      <c r="Z206" s="114"/>
      <c r="AA206" s="114"/>
      <c r="AB206" s="114"/>
      <c r="AC206" s="114"/>
      <c r="AD206" s="261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229"/>
      <c r="AO206" s="225"/>
      <c r="AP206" s="114"/>
      <c r="AQ206" s="114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</row>
    <row r="207" spans="1:89" s="109" customFormat="1" ht="28.5" hidden="1" customHeight="1">
      <c r="A207" s="117" t="s">
        <v>1219</v>
      </c>
      <c r="B207" s="428"/>
      <c r="C207" s="428"/>
      <c r="D207" s="423"/>
      <c r="E207" s="424"/>
      <c r="F207" s="423"/>
      <c r="G207" s="424"/>
      <c r="H207" s="423"/>
      <c r="I207" s="424"/>
      <c r="J207" s="423"/>
      <c r="K207" s="424"/>
      <c r="L207" s="419">
        <f t="shared" si="56"/>
        <v>0</v>
      </c>
      <c r="M207" s="420"/>
      <c r="N207" s="238"/>
      <c r="O207" s="6"/>
      <c r="P207" s="6"/>
      <c r="Q207" s="6"/>
      <c r="R207" s="6"/>
      <c r="S207" s="6"/>
      <c r="T207" s="6"/>
      <c r="U207" s="6"/>
      <c r="V207" s="6"/>
      <c r="W207" s="114"/>
      <c r="X207" s="114"/>
      <c r="Y207" s="114"/>
      <c r="Z207" s="114"/>
      <c r="AA207" s="114"/>
      <c r="AB207" s="114"/>
      <c r="AC207" s="114"/>
      <c r="AD207" s="261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229"/>
      <c r="AO207" s="225"/>
      <c r="AP207" s="114"/>
      <c r="AQ207" s="114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</row>
    <row r="208" spans="1:89" s="109" customFormat="1" ht="28.5" hidden="1" customHeight="1">
      <c r="A208" s="117" t="s">
        <v>1220</v>
      </c>
      <c r="B208" s="428"/>
      <c r="C208" s="428"/>
      <c r="D208" s="423"/>
      <c r="E208" s="424"/>
      <c r="F208" s="423"/>
      <c r="G208" s="424"/>
      <c r="H208" s="423"/>
      <c r="I208" s="424"/>
      <c r="J208" s="423"/>
      <c r="K208" s="424"/>
      <c r="L208" s="419">
        <f t="shared" si="56"/>
        <v>0</v>
      </c>
      <c r="M208" s="420"/>
      <c r="N208" s="238"/>
      <c r="O208" s="6"/>
      <c r="P208" s="6"/>
      <c r="Q208" s="6"/>
      <c r="R208" s="6"/>
      <c r="S208" s="6"/>
      <c r="T208" s="6"/>
      <c r="U208" s="6"/>
      <c r="V208" s="6"/>
      <c r="W208" s="114"/>
      <c r="X208" s="114"/>
      <c r="Y208" s="114"/>
      <c r="Z208" s="114"/>
      <c r="AA208" s="114"/>
      <c r="AB208" s="114"/>
      <c r="AC208" s="114"/>
      <c r="AD208" s="261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229"/>
      <c r="AO208" s="225"/>
      <c r="AP208" s="114"/>
      <c r="AQ208" s="114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</row>
    <row r="209" spans="1:89" s="109" customFormat="1" ht="28.5" hidden="1" customHeight="1">
      <c r="A209" s="117" t="s">
        <v>2058</v>
      </c>
      <c r="B209" s="428"/>
      <c r="C209" s="428"/>
      <c r="D209" s="423"/>
      <c r="E209" s="424"/>
      <c r="F209" s="423"/>
      <c r="G209" s="424"/>
      <c r="H209" s="423"/>
      <c r="I209" s="424"/>
      <c r="J209" s="423"/>
      <c r="K209" s="424"/>
      <c r="L209" s="419">
        <f t="shared" si="56"/>
        <v>0</v>
      </c>
      <c r="M209" s="420"/>
      <c r="N209" s="238"/>
      <c r="O209" s="6"/>
      <c r="P209" s="6"/>
      <c r="Q209" s="6"/>
      <c r="R209" s="6"/>
      <c r="S209" s="6"/>
      <c r="T209" s="6"/>
      <c r="U209" s="6"/>
      <c r="V209" s="6"/>
      <c r="W209" s="114"/>
      <c r="X209" s="114"/>
      <c r="Y209" s="114"/>
      <c r="Z209" s="114"/>
      <c r="AA209" s="114"/>
      <c r="AB209" s="114"/>
      <c r="AC209" s="114"/>
      <c r="AD209" s="261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230"/>
      <c r="AO209" s="231"/>
      <c r="AP209" s="114"/>
      <c r="AQ209" s="114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</row>
    <row r="210" spans="1:89" s="109" customFormat="1" ht="35.1" customHeight="1">
      <c r="A210" s="464" t="s">
        <v>1333</v>
      </c>
      <c r="B210" s="465"/>
      <c r="C210" s="310">
        <f>$D$5</f>
        <v>0</v>
      </c>
      <c r="D210" s="425">
        <f>SUM(D193:E209)</f>
        <v>0</v>
      </c>
      <c r="E210" s="426"/>
      <c r="F210" s="425">
        <f>SUM(F193:G209)</f>
        <v>0</v>
      </c>
      <c r="G210" s="426"/>
      <c r="H210" s="425">
        <f>SUM(H193:I209)</f>
        <v>0</v>
      </c>
      <c r="I210" s="426"/>
      <c r="J210" s="425">
        <f>SUM(J193:K209)</f>
        <v>0</v>
      </c>
      <c r="K210" s="426"/>
      <c r="L210" s="425">
        <f>SUM(F210,H210,J210)</f>
        <v>0</v>
      </c>
      <c r="M210" s="426"/>
      <c r="N210" s="239"/>
      <c r="O210" s="6"/>
      <c r="P210" s="6"/>
      <c r="Q210" s="6"/>
      <c r="R210" s="6"/>
      <c r="S210" s="6"/>
      <c r="T210" s="6"/>
      <c r="U210" s="6"/>
      <c r="V210" s="6"/>
      <c r="W210" s="114"/>
      <c r="X210" s="114"/>
      <c r="Y210" s="114"/>
      <c r="Z210" s="114"/>
      <c r="AA210" s="114"/>
      <c r="AB210" s="114"/>
      <c r="AC210" s="114"/>
      <c r="AD210" s="261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230"/>
      <c r="AO210" s="231"/>
      <c r="AP210" s="114"/>
      <c r="AQ210" s="114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</row>
    <row r="211" spans="1:89" s="109" customFormat="1" ht="1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4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114"/>
      <c r="AB211" s="114"/>
      <c r="AC211" s="114"/>
      <c r="AD211" s="114"/>
      <c r="AE211" s="261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230"/>
      <c r="AP211" s="231"/>
      <c r="AQ211" s="114"/>
      <c r="AR211" s="114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</row>
    <row r="212" spans="1:89" s="109" customFormat="1" ht="15" customHeight="1">
      <c r="A212" s="192" t="s">
        <v>1335</v>
      </c>
      <c r="B212" s="193" t="s">
        <v>1337</v>
      </c>
      <c r="C212" s="193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4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114"/>
      <c r="AB212" s="114"/>
      <c r="AC212" s="114"/>
      <c r="AD212" s="114"/>
      <c r="AE212" s="261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230"/>
      <c r="AP212" s="231"/>
      <c r="AQ212" s="114"/>
      <c r="AR212" s="114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</row>
    <row r="213" spans="1:89" s="109" customFormat="1" ht="12.75">
      <c r="A213" s="192" t="s">
        <v>1336</v>
      </c>
      <c r="B213" s="193" t="s">
        <v>1338</v>
      </c>
      <c r="C213" s="193"/>
      <c r="D213" s="112"/>
      <c r="E213" s="112"/>
      <c r="F213" s="112"/>
      <c r="G213" s="112"/>
      <c r="H213" s="112"/>
      <c r="I213" s="112"/>
      <c r="J213" s="112"/>
      <c r="M213" s="112"/>
      <c r="N213" s="112"/>
      <c r="O213" s="114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114"/>
      <c r="AB213" s="114"/>
      <c r="AC213" s="114"/>
      <c r="AD213" s="114"/>
      <c r="AE213" s="261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229"/>
      <c r="AP213" s="225"/>
      <c r="AQ213" s="114"/>
      <c r="AR213" s="114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</row>
    <row r="214" spans="1:89" s="109" customFormat="1" ht="12.7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M214" s="112"/>
      <c r="N214" s="112"/>
      <c r="O214" s="114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114"/>
      <c r="AB214" s="114"/>
      <c r="AC214" s="114"/>
      <c r="AD214" s="114"/>
      <c r="AE214" s="261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230"/>
      <c r="AP214" s="231"/>
      <c r="AQ214" s="114"/>
      <c r="AR214" s="114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</row>
    <row r="215" spans="1:89">
      <c r="A215" s="6"/>
      <c r="B215" s="6"/>
      <c r="C215" s="6"/>
      <c r="D215" s="6"/>
      <c r="E215" s="6"/>
      <c r="F215" s="6"/>
      <c r="G215" s="6"/>
      <c r="H215" s="6"/>
      <c r="I215" s="6"/>
      <c r="J215" s="6"/>
      <c r="M215" s="6"/>
      <c r="N215" s="6"/>
      <c r="AG215" s="206"/>
      <c r="AO215" s="241"/>
      <c r="AP215" s="242"/>
      <c r="AQ215" s="206"/>
      <c r="AR215" s="206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06"/>
    </row>
    <row r="216" spans="1:8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408" t="s">
        <v>883</v>
      </c>
      <c r="L216" s="408"/>
      <c r="M216" s="6"/>
      <c r="N216" s="6"/>
      <c r="AO216" s="241"/>
      <c r="AP216" s="242"/>
      <c r="AQ216" s="206"/>
      <c r="AR216" s="206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06"/>
    </row>
    <row r="217" spans="1:8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112"/>
      <c r="L217" s="112"/>
      <c r="M217" s="6"/>
      <c r="N217" s="6"/>
      <c r="AO217" s="241"/>
      <c r="AP217" s="242"/>
      <c r="AQ217" s="206"/>
      <c r="AR217" s="206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06"/>
    </row>
    <row r="218" spans="1:89" ht="15.75" thickBot="1">
      <c r="A218" s="6"/>
      <c r="B218" s="252" t="s">
        <v>884</v>
      </c>
      <c r="C218" s="200"/>
      <c r="D218" s="6"/>
      <c r="E218" s="6"/>
      <c r="F218" s="6"/>
      <c r="G218" s="6"/>
      <c r="H218" s="6"/>
      <c r="I218" s="6"/>
      <c r="J218" s="6"/>
      <c r="K218" s="200"/>
      <c r="L218" s="200"/>
      <c r="M218" s="6"/>
      <c r="N218" s="6"/>
      <c r="AO218" s="241"/>
      <c r="AP218" s="242"/>
      <c r="AQ218" s="206"/>
      <c r="AR218" s="206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06"/>
    </row>
    <row r="219" spans="1:8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AO219" s="243"/>
      <c r="AP219" s="244"/>
      <c r="AQ219" s="206"/>
      <c r="AR219" s="206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06"/>
    </row>
    <row r="220" spans="1:8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AO220" s="245"/>
      <c r="AP220" s="219"/>
      <c r="AQ220" s="206"/>
      <c r="AR220" s="206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06"/>
    </row>
    <row r="221" spans="1:89" ht="92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AO221" s="243"/>
      <c r="AP221" s="244"/>
      <c r="AQ221" s="206"/>
      <c r="AR221" s="206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06"/>
    </row>
    <row r="222" spans="1:8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AO222" s="243"/>
      <c r="AP222" s="244"/>
      <c r="AQ222" s="206"/>
      <c r="AR222" s="206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06"/>
    </row>
    <row r="223" spans="1:8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AO223" s="243"/>
      <c r="AP223" s="244"/>
      <c r="AQ223" s="206"/>
      <c r="AR223" s="206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06"/>
    </row>
    <row r="224" spans="1:8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AO224" s="243"/>
      <c r="AP224" s="244"/>
      <c r="AQ224" s="206"/>
      <c r="AR224" s="206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06"/>
    </row>
    <row r="225" spans="1:5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AO225" s="243"/>
      <c r="AP225" s="244"/>
      <c r="AQ225" s="206"/>
      <c r="AR225" s="206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06"/>
    </row>
    <row r="226" spans="1:5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AO226" s="243"/>
      <c r="AP226" s="244"/>
      <c r="AQ226" s="206"/>
      <c r="AR226" s="206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06"/>
    </row>
    <row r="227" spans="1:5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AO227" s="245"/>
      <c r="AP227" s="219"/>
      <c r="AQ227" s="206"/>
      <c r="AR227" s="206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06"/>
    </row>
    <row r="228" spans="1:5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AO228" s="243"/>
      <c r="AP228" s="244"/>
      <c r="AQ228" s="206"/>
      <c r="AR228" s="206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06"/>
    </row>
    <row r="229" spans="1:5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AO229" s="243"/>
      <c r="AP229" s="244"/>
      <c r="AQ229" s="206"/>
      <c r="AR229" s="206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06"/>
    </row>
    <row r="230" spans="1:5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AO230" s="243"/>
      <c r="AP230" s="244"/>
      <c r="AQ230" s="206"/>
      <c r="AR230" s="206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06"/>
    </row>
    <row r="231" spans="1:5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AO231" s="243"/>
      <c r="AP231" s="244"/>
      <c r="AQ231" s="206"/>
      <c r="AR231" s="206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06"/>
    </row>
    <row r="232" spans="1:5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AO232" s="243"/>
      <c r="AP232" s="244"/>
      <c r="AQ232" s="206"/>
      <c r="AR232" s="206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06"/>
    </row>
    <row r="233" spans="1:5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AO233" s="243"/>
      <c r="AP233" s="244"/>
      <c r="AQ233" s="206"/>
      <c r="AR233" s="206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06"/>
    </row>
    <row r="234" spans="1:5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AO234" s="245"/>
      <c r="AP234" s="219"/>
      <c r="AQ234" s="206"/>
      <c r="AR234" s="206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06"/>
    </row>
    <row r="235" spans="1:5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AO235" s="243"/>
      <c r="AP235" s="244"/>
      <c r="AQ235" s="206"/>
      <c r="AR235" s="206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06"/>
    </row>
    <row r="236" spans="1:5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AO236" s="241"/>
      <c r="AP236" s="242"/>
      <c r="AQ236" s="206"/>
      <c r="AR236" s="206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06"/>
    </row>
    <row r="237" spans="1:5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AO237" s="241"/>
      <c r="AP237" s="242"/>
      <c r="AQ237" s="206"/>
      <c r="AR237" s="206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06"/>
    </row>
    <row r="238" spans="1:5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AO238" s="241"/>
      <c r="AP238" s="242"/>
      <c r="AQ238" s="206"/>
      <c r="AR238" s="206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06"/>
    </row>
    <row r="239" spans="1:5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AO239" s="243"/>
      <c r="AP239" s="244"/>
      <c r="AQ239" s="206"/>
      <c r="AR239" s="206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06"/>
    </row>
    <row r="240" spans="1:55" ht="31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AO240" s="241"/>
      <c r="AP240" s="242"/>
      <c r="AQ240" s="206"/>
      <c r="AR240" s="206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06"/>
    </row>
    <row r="241" spans="1:5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AO241" s="241"/>
      <c r="AP241" s="242"/>
      <c r="AQ241" s="206"/>
      <c r="AR241" s="206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06"/>
    </row>
    <row r="242" spans="1:5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AO242" s="241"/>
      <c r="AP242" s="242"/>
      <c r="AQ242" s="206"/>
      <c r="AR242" s="206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06"/>
    </row>
    <row r="243" spans="1:5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AO243" s="241"/>
      <c r="AP243" s="242"/>
      <c r="AQ243" s="206"/>
      <c r="AR243" s="206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06"/>
    </row>
    <row r="244" spans="1:5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AO244" s="243"/>
      <c r="AP244" s="244"/>
      <c r="AQ244" s="206"/>
      <c r="AR244" s="206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06"/>
    </row>
    <row r="245" spans="1:5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AO245" s="241"/>
      <c r="AP245" s="242"/>
      <c r="AQ245" s="206"/>
      <c r="AR245" s="206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06"/>
    </row>
    <row r="246" spans="1:5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AO246" s="241"/>
      <c r="AP246" s="242"/>
      <c r="AQ246" s="206"/>
      <c r="AR246" s="206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06"/>
    </row>
    <row r="247" spans="1:5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AO247" s="241"/>
      <c r="AP247" s="242"/>
      <c r="AQ247" s="206"/>
      <c r="AR247" s="206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06"/>
    </row>
    <row r="248" spans="1:5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AO248" s="241"/>
      <c r="AP248" s="242"/>
      <c r="AQ248" s="206"/>
      <c r="AR248" s="206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06"/>
    </row>
    <row r="249" spans="1:5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AO249" s="243"/>
      <c r="AP249" s="244"/>
      <c r="AQ249" s="206"/>
      <c r="AR249" s="206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06"/>
    </row>
    <row r="250" spans="1:5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AO250" s="243"/>
      <c r="AP250" s="244"/>
      <c r="AQ250" s="206"/>
      <c r="AR250" s="206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06"/>
    </row>
    <row r="251" spans="1:5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AO251" s="243"/>
      <c r="AP251" s="244"/>
      <c r="AQ251" s="206"/>
      <c r="AR251" s="206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06"/>
    </row>
    <row r="252" spans="1:5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AO252" s="245"/>
      <c r="AP252" s="219"/>
      <c r="AQ252" s="206"/>
      <c r="AR252" s="206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06"/>
    </row>
    <row r="253" spans="1:55" ht="66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AO253" s="243"/>
      <c r="AP253" s="244"/>
      <c r="AQ253" s="206"/>
      <c r="AR253" s="206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06"/>
    </row>
    <row r="254" spans="1:55" ht="78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AO254" s="243"/>
      <c r="AP254" s="244"/>
      <c r="AQ254" s="206"/>
      <c r="AR254" s="206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06"/>
    </row>
    <row r="255" spans="1: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AO255" s="243"/>
      <c r="AP255" s="244"/>
      <c r="AQ255" s="206"/>
      <c r="AR255" s="206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06"/>
    </row>
    <row r="256" spans="1:5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AO256" s="243"/>
      <c r="AP256" s="244"/>
      <c r="AQ256" s="206"/>
      <c r="AR256" s="206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06"/>
    </row>
    <row r="257" spans="1:5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AO257" s="243"/>
      <c r="AP257" s="244"/>
      <c r="AQ257" s="206"/>
      <c r="AR257" s="206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06"/>
    </row>
    <row r="258" spans="1:5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AO258" s="243"/>
      <c r="AP258" s="244"/>
      <c r="AQ258" s="206"/>
      <c r="AR258" s="206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06"/>
    </row>
    <row r="259" spans="1:5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AO259" s="245"/>
      <c r="AP259" s="219"/>
      <c r="AQ259" s="206"/>
      <c r="AR259" s="206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06"/>
    </row>
    <row r="260" spans="1:5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AO260" s="243"/>
      <c r="AP260" s="244"/>
      <c r="AQ260" s="206"/>
      <c r="AR260" s="206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06"/>
    </row>
    <row r="261" spans="1:5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AO261" s="241"/>
      <c r="AP261" s="242"/>
      <c r="AQ261" s="206"/>
      <c r="AR261" s="206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06"/>
    </row>
    <row r="262" spans="1:5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AO262" s="241"/>
      <c r="AP262" s="242"/>
      <c r="AQ262" s="206"/>
      <c r="AR262" s="206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06"/>
    </row>
    <row r="263" spans="1:5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AO263" s="241"/>
      <c r="AP263" s="242"/>
      <c r="AQ263" s="206"/>
      <c r="AR263" s="206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06"/>
    </row>
    <row r="264" spans="1:5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AO264" s="241"/>
      <c r="AP264" s="242"/>
      <c r="AQ264" s="206"/>
      <c r="AR264" s="206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06"/>
    </row>
    <row r="265" spans="1:55">
      <c r="AO265" s="241"/>
      <c r="AP265" s="242"/>
      <c r="AQ265" s="206"/>
      <c r="AR265" s="206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06"/>
    </row>
    <row r="266" spans="1:55">
      <c r="AO266" s="241"/>
      <c r="AP266" s="242"/>
      <c r="AQ266" s="206"/>
      <c r="AR266" s="206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06"/>
    </row>
    <row r="267" spans="1:55">
      <c r="AO267" s="243"/>
      <c r="AP267" s="244"/>
      <c r="AQ267" s="206"/>
      <c r="AR267" s="206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06"/>
    </row>
    <row r="268" spans="1:55">
      <c r="AO268" s="241"/>
      <c r="AP268" s="242"/>
      <c r="AQ268" s="206"/>
      <c r="AR268" s="206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06"/>
    </row>
    <row r="269" spans="1:55">
      <c r="AO269" s="241"/>
      <c r="AP269" s="242"/>
      <c r="AQ269" s="206"/>
      <c r="AR269" s="206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06"/>
    </row>
    <row r="270" spans="1:55">
      <c r="AO270" s="241"/>
      <c r="AP270" s="242"/>
      <c r="AQ270" s="206"/>
      <c r="AR270" s="206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06"/>
    </row>
    <row r="271" spans="1:55">
      <c r="AO271" s="243"/>
      <c r="AP271" s="244"/>
      <c r="AQ271" s="206"/>
      <c r="AR271" s="206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06"/>
    </row>
    <row r="272" spans="1:55">
      <c r="AO272" s="241"/>
      <c r="AP272" s="242"/>
      <c r="AQ272" s="206"/>
      <c r="AR272" s="206"/>
      <c r="AS272" s="217"/>
      <c r="AT272" s="217"/>
      <c r="AU272" s="217"/>
      <c r="AV272" s="217"/>
      <c r="AW272" s="217"/>
      <c r="AX272" s="217"/>
      <c r="AY272" s="217"/>
      <c r="AZ272" s="217"/>
      <c r="BA272" s="217"/>
      <c r="BB272" s="217"/>
      <c r="BC272" s="206"/>
    </row>
    <row r="273" spans="41:55">
      <c r="AO273" s="241"/>
      <c r="AP273" s="242"/>
      <c r="AQ273" s="206"/>
      <c r="AR273" s="206"/>
      <c r="AS273" s="217"/>
      <c r="AT273" s="217"/>
      <c r="AU273" s="217"/>
      <c r="AV273" s="217"/>
      <c r="AW273" s="217"/>
      <c r="AX273" s="217"/>
      <c r="AY273" s="217"/>
      <c r="AZ273" s="217"/>
      <c r="BA273" s="217"/>
      <c r="BB273" s="217"/>
      <c r="BC273" s="206"/>
    </row>
    <row r="274" spans="41:55">
      <c r="AO274" s="243"/>
      <c r="AP274" s="244"/>
      <c r="AQ274" s="206"/>
      <c r="AR274" s="206"/>
      <c r="AS274" s="217"/>
      <c r="AT274" s="217"/>
      <c r="AU274" s="217"/>
      <c r="AV274" s="217"/>
      <c r="AW274" s="217"/>
      <c r="AX274" s="217"/>
      <c r="AY274" s="217"/>
      <c r="AZ274" s="217"/>
      <c r="BA274" s="217"/>
      <c r="BB274" s="217"/>
      <c r="BC274" s="206"/>
    </row>
    <row r="275" spans="41:55">
      <c r="AO275" s="241"/>
      <c r="AP275" s="242"/>
      <c r="AQ275" s="206"/>
      <c r="AR275" s="206"/>
      <c r="AS275" s="217"/>
      <c r="AT275" s="217"/>
      <c r="AU275" s="217"/>
      <c r="AV275" s="217"/>
      <c r="AW275" s="217"/>
      <c r="AX275" s="217"/>
      <c r="AY275" s="217"/>
      <c r="AZ275" s="217"/>
      <c r="BA275" s="217"/>
      <c r="BB275" s="217"/>
      <c r="BC275" s="206"/>
    </row>
    <row r="276" spans="41:55">
      <c r="AO276" s="241"/>
      <c r="AP276" s="242"/>
      <c r="AQ276" s="206"/>
      <c r="AR276" s="206"/>
      <c r="AS276" s="217"/>
      <c r="AT276" s="217"/>
      <c r="AU276" s="217"/>
      <c r="AV276" s="217"/>
      <c r="AW276" s="217"/>
      <c r="AX276" s="217"/>
      <c r="AY276" s="217"/>
      <c r="AZ276" s="217"/>
      <c r="BA276" s="217"/>
      <c r="BB276" s="217"/>
      <c r="BC276" s="206"/>
    </row>
    <row r="277" spans="41:55">
      <c r="AO277" s="243"/>
      <c r="AP277" s="244"/>
      <c r="AQ277" s="206"/>
      <c r="AR277" s="206"/>
      <c r="AS277" s="217"/>
      <c r="AT277" s="217"/>
      <c r="AU277" s="217"/>
      <c r="AV277" s="217"/>
      <c r="AW277" s="217"/>
      <c r="AX277" s="217"/>
      <c r="AY277" s="217"/>
      <c r="AZ277" s="217"/>
      <c r="BA277" s="217"/>
      <c r="BB277" s="217"/>
      <c r="BC277" s="206"/>
    </row>
    <row r="278" spans="41:55">
      <c r="AO278" s="243"/>
      <c r="AP278" s="244"/>
      <c r="AQ278" s="206"/>
      <c r="AR278" s="206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06"/>
    </row>
    <row r="279" spans="41:55">
      <c r="AO279" s="243"/>
      <c r="AP279" s="244"/>
      <c r="AQ279" s="206"/>
      <c r="AR279" s="206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06"/>
    </row>
    <row r="280" spans="41:55">
      <c r="AO280" s="243"/>
      <c r="AP280" s="244"/>
      <c r="AQ280" s="206"/>
      <c r="AR280" s="206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06"/>
    </row>
    <row r="281" spans="41:55" ht="41.25" customHeight="1">
      <c r="AO281" s="246"/>
      <c r="AP281" s="247"/>
      <c r="AQ281" s="206"/>
      <c r="AR281" s="206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06"/>
    </row>
    <row r="282" spans="41:55">
      <c r="AO282" s="246"/>
      <c r="AP282" s="247"/>
      <c r="AQ282" s="206"/>
      <c r="AR282" s="206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06"/>
    </row>
    <row r="283" spans="41:55">
      <c r="AO283" s="246"/>
      <c r="AP283" s="247"/>
      <c r="AQ283" s="206"/>
      <c r="AR283" s="206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06"/>
    </row>
    <row r="285" spans="41:55" ht="63.75" customHeight="1"/>
    <row r="292" ht="42" customHeight="1"/>
    <row r="315" ht="87" customHeight="1"/>
  </sheetData>
  <sheetProtection sheet="1" objects="1" scenarios="1" formatCells="0" formatColumns="0" formatRows="0" insertRows="0" deleteRows="0" sort="0"/>
  <dataConsolidate/>
  <mergeCells count="284">
    <mergeCell ref="O201:U202"/>
    <mergeCell ref="L35:M35"/>
    <mergeCell ref="K216:L216"/>
    <mergeCell ref="A210:B210"/>
    <mergeCell ref="A190:B190"/>
    <mergeCell ref="A20:A21"/>
    <mergeCell ref="D20:M20"/>
    <mergeCell ref="L33:M33"/>
    <mergeCell ref="D24:F24"/>
    <mergeCell ref="L22:M22"/>
    <mergeCell ref="D28:F28"/>
    <mergeCell ref="D29:F29"/>
    <mergeCell ref="D22:F22"/>
    <mergeCell ref="D23:F23"/>
    <mergeCell ref="D32:M32"/>
    <mergeCell ref="D21:F21"/>
    <mergeCell ref="L42:M42"/>
    <mergeCell ref="D34:F34"/>
    <mergeCell ref="D33:F33"/>
    <mergeCell ref="A44:A45"/>
    <mergeCell ref="A34:A36"/>
    <mergeCell ref="A40:A42"/>
    <mergeCell ref="A22:A24"/>
    <mergeCell ref="A26:A27"/>
    <mergeCell ref="A38:A39"/>
    <mergeCell ref="A32:A33"/>
    <mergeCell ref="A28:A30"/>
    <mergeCell ref="A5:C5"/>
    <mergeCell ref="A9:C9"/>
    <mergeCell ref="A11:C11"/>
    <mergeCell ref="A10:C10"/>
    <mergeCell ref="A16:A18"/>
    <mergeCell ref="D8:M8"/>
    <mergeCell ref="A12:C12"/>
    <mergeCell ref="A7:C7"/>
    <mergeCell ref="D9:M9"/>
    <mergeCell ref="D10:M10"/>
    <mergeCell ref="D11:M11"/>
    <mergeCell ref="D15:F15"/>
    <mergeCell ref="L24:M24"/>
    <mergeCell ref="D39:F39"/>
    <mergeCell ref="A6:C6"/>
    <mergeCell ref="A8:C8"/>
    <mergeCell ref="L34:M34"/>
    <mergeCell ref="D38:M38"/>
    <mergeCell ref="D35:F35"/>
    <mergeCell ref="D36:F36"/>
    <mergeCell ref="L28:M28"/>
    <mergeCell ref="AO1:AP1"/>
    <mergeCell ref="D6:K6"/>
    <mergeCell ref="D4:K4"/>
    <mergeCell ref="AB1:AC1"/>
    <mergeCell ref="AD1:AE1"/>
    <mergeCell ref="AF1:AG1"/>
    <mergeCell ref="AB3:AC3"/>
    <mergeCell ref="AD3:AE3"/>
    <mergeCell ref="AF3:AG3"/>
    <mergeCell ref="AB4:AC4"/>
    <mergeCell ref="AD4:AE4"/>
    <mergeCell ref="AF4:AG4"/>
    <mergeCell ref="AB5:AC5"/>
    <mergeCell ref="AD5:AE5"/>
    <mergeCell ref="AF5:AG5"/>
    <mergeCell ref="AB6:AC6"/>
    <mergeCell ref="AD6:AE6"/>
    <mergeCell ref="AF6:AG6"/>
    <mergeCell ref="AB7:AC7"/>
    <mergeCell ref="AD7:AE7"/>
    <mergeCell ref="AF7:AG7"/>
    <mergeCell ref="O30:U31"/>
    <mergeCell ref="Z1:AA1"/>
    <mergeCell ref="Z3:AA3"/>
    <mergeCell ref="A1:M1"/>
    <mergeCell ref="A2:M2"/>
    <mergeCell ref="A14:A15"/>
    <mergeCell ref="D5:K5"/>
    <mergeCell ref="B22:C24"/>
    <mergeCell ref="B26:C27"/>
    <mergeCell ref="B20:C21"/>
    <mergeCell ref="D12:M12"/>
    <mergeCell ref="B14:C15"/>
    <mergeCell ref="B16:C18"/>
    <mergeCell ref="Z4:AA4"/>
    <mergeCell ref="Z5:AA5"/>
    <mergeCell ref="Z6:AA6"/>
    <mergeCell ref="D14:M14"/>
    <mergeCell ref="D16:F16"/>
    <mergeCell ref="D17:F17"/>
    <mergeCell ref="D18:F18"/>
    <mergeCell ref="Z19:AA19"/>
    <mergeCell ref="D7:K7"/>
    <mergeCell ref="B28:C30"/>
    <mergeCell ref="Z7:AA7"/>
    <mergeCell ref="Z8:AA8"/>
    <mergeCell ref="D197:E197"/>
    <mergeCell ref="Z11:AA11"/>
    <mergeCell ref="Z14:AA14"/>
    <mergeCell ref="A4:C4"/>
    <mergeCell ref="D40:F40"/>
    <mergeCell ref="D41:F41"/>
    <mergeCell ref="D42:F42"/>
    <mergeCell ref="L40:M40"/>
    <mergeCell ref="L30:M30"/>
    <mergeCell ref="D30:F30"/>
    <mergeCell ref="L15:M15"/>
    <mergeCell ref="D26:M26"/>
    <mergeCell ref="D27:F27"/>
    <mergeCell ref="L29:M29"/>
    <mergeCell ref="L21:M21"/>
    <mergeCell ref="L16:M16"/>
    <mergeCell ref="L17:M17"/>
    <mergeCell ref="L18:M18"/>
    <mergeCell ref="L27:M27"/>
    <mergeCell ref="L23:M23"/>
    <mergeCell ref="L39:M39"/>
    <mergeCell ref="F195:G195"/>
    <mergeCell ref="H192:I192"/>
    <mergeCell ref="H193:I193"/>
    <mergeCell ref="H194:I194"/>
    <mergeCell ref="H195:I195"/>
    <mergeCell ref="D44:E44"/>
    <mergeCell ref="H44:I44"/>
    <mergeCell ref="J44:K44"/>
    <mergeCell ref="J195:K195"/>
    <mergeCell ref="L209:M209"/>
    <mergeCell ref="D200:E200"/>
    <mergeCell ref="D210:E210"/>
    <mergeCell ref="D198:E198"/>
    <mergeCell ref="D201:E201"/>
    <mergeCell ref="D209:E209"/>
    <mergeCell ref="F197:G197"/>
    <mergeCell ref="F198:G198"/>
    <mergeCell ref="F199:G199"/>
    <mergeCell ref="F200:G200"/>
    <mergeCell ref="F201:G201"/>
    <mergeCell ref="F209:G209"/>
    <mergeCell ref="F210:G210"/>
    <mergeCell ref="H197:I197"/>
    <mergeCell ref="H198:I198"/>
    <mergeCell ref="H204:I204"/>
    <mergeCell ref="H205:I205"/>
    <mergeCell ref="H206:I206"/>
    <mergeCell ref="H207:I207"/>
    <mergeCell ref="H208:I208"/>
    <mergeCell ref="H209:I209"/>
    <mergeCell ref="H210:I210"/>
    <mergeCell ref="H199:I199"/>
    <mergeCell ref="L197:M197"/>
    <mergeCell ref="B209:C209"/>
    <mergeCell ref="B197:C197"/>
    <mergeCell ref="B32:C33"/>
    <mergeCell ref="B34:C36"/>
    <mergeCell ref="B38:C39"/>
    <mergeCell ref="B192:C192"/>
    <mergeCell ref="B198:C198"/>
    <mergeCell ref="B199:C199"/>
    <mergeCell ref="B200:C200"/>
    <mergeCell ref="B202:C202"/>
    <mergeCell ref="B203:C203"/>
    <mergeCell ref="B204:C204"/>
    <mergeCell ref="B205:C205"/>
    <mergeCell ref="B206:C206"/>
    <mergeCell ref="B207:C207"/>
    <mergeCell ref="B208:C208"/>
    <mergeCell ref="B40:C42"/>
    <mergeCell ref="B193:C193"/>
    <mergeCell ref="B194:C194"/>
    <mergeCell ref="B195:C195"/>
    <mergeCell ref="B196:C196"/>
    <mergeCell ref="B201:C201"/>
    <mergeCell ref="C44:C45"/>
    <mergeCell ref="B44:B45"/>
    <mergeCell ref="J204:K204"/>
    <mergeCell ref="J205:K205"/>
    <mergeCell ref="J206:K206"/>
    <mergeCell ref="J207:K207"/>
    <mergeCell ref="J208:K208"/>
    <mergeCell ref="H203:I203"/>
    <mergeCell ref="J196:K196"/>
    <mergeCell ref="J197:K197"/>
    <mergeCell ref="J198:K198"/>
    <mergeCell ref="J199:K199"/>
    <mergeCell ref="J200:K200"/>
    <mergeCell ref="J201:K201"/>
    <mergeCell ref="J203:K203"/>
    <mergeCell ref="J202:K202"/>
    <mergeCell ref="H200:I200"/>
    <mergeCell ref="H202:I202"/>
    <mergeCell ref="D199:E199"/>
    <mergeCell ref="F196:G196"/>
    <mergeCell ref="H196:I196"/>
    <mergeCell ref="H201:I201"/>
    <mergeCell ref="L41:M41"/>
    <mergeCell ref="L201:M201"/>
    <mergeCell ref="L193:M193"/>
    <mergeCell ref="L194:M194"/>
    <mergeCell ref="L199:M199"/>
    <mergeCell ref="L200:M200"/>
    <mergeCell ref="L44:M44"/>
    <mergeCell ref="L198:M198"/>
    <mergeCell ref="L192:M192"/>
    <mergeCell ref="D194:E194"/>
    <mergeCell ref="J192:K192"/>
    <mergeCell ref="J193:K193"/>
    <mergeCell ref="J194:K194"/>
    <mergeCell ref="F44:G44"/>
    <mergeCell ref="F192:G192"/>
    <mergeCell ref="F193:G193"/>
    <mergeCell ref="F194:G194"/>
    <mergeCell ref="D195:E195"/>
    <mergeCell ref="D192:E192"/>
    <mergeCell ref="D193:E193"/>
    <mergeCell ref="L36:M36"/>
    <mergeCell ref="D196:E196"/>
    <mergeCell ref="L195:M195"/>
    <mergeCell ref="L196:M196"/>
    <mergeCell ref="J209:K209"/>
    <mergeCell ref="J210:K210"/>
    <mergeCell ref="L210:M210"/>
    <mergeCell ref="D202:E202"/>
    <mergeCell ref="D203:E203"/>
    <mergeCell ref="D204:E204"/>
    <mergeCell ref="D205:E205"/>
    <mergeCell ref="D206:E206"/>
    <mergeCell ref="D207:E207"/>
    <mergeCell ref="D208:E208"/>
    <mergeCell ref="F202:G202"/>
    <mergeCell ref="F203:G203"/>
    <mergeCell ref="F204:G204"/>
    <mergeCell ref="F205:G205"/>
    <mergeCell ref="F206:G206"/>
    <mergeCell ref="F207:G207"/>
    <mergeCell ref="F208:G208"/>
    <mergeCell ref="L202:M202"/>
    <mergeCell ref="L203:M203"/>
    <mergeCell ref="L204:M204"/>
    <mergeCell ref="L205:M205"/>
    <mergeCell ref="L206:M206"/>
    <mergeCell ref="L207:M207"/>
    <mergeCell ref="L208:M208"/>
    <mergeCell ref="AB8:AC8"/>
    <mergeCell ref="AD8:AE8"/>
    <mergeCell ref="AF8:AG8"/>
    <mergeCell ref="Z9:AA9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Z13:AA13"/>
    <mergeCell ref="AB13:AC13"/>
    <mergeCell ref="AD13:AE13"/>
    <mergeCell ref="AF13:AG13"/>
    <mergeCell ref="AB14:AC14"/>
    <mergeCell ref="AD14:AE14"/>
    <mergeCell ref="AF14:AG14"/>
    <mergeCell ref="Z15:AA15"/>
    <mergeCell ref="AB15:AC15"/>
    <mergeCell ref="AD15:AE15"/>
    <mergeCell ref="AF15:AG15"/>
    <mergeCell ref="AB19:AC19"/>
    <mergeCell ref="AD19:AE19"/>
    <mergeCell ref="AF19:AG19"/>
    <mergeCell ref="Z16:AA16"/>
    <mergeCell ref="AB16:AC16"/>
    <mergeCell ref="AD16:AE16"/>
    <mergeCell ref="AF16:AG16"/>
    <mergeCell ref="Z17:AA17"/>
    <mergeCell ref="AB17:AC17"/>
    <mergeCell ref="AD17:AE17"/>
    <mergeCell ref="AF17:AG17"/>
    <mergeCell ref="Z18:AA18"/>
    <mergeCell ref="AB18:AC18"/>
    <mergeCell ref="AD18:AE18"/>
    <mergeCell ref="AF18:AG18"/>
  </mergeCells>
  <phoneticPr fontId="20" type="noConversion"/>
  <conditionalFormatting sqref="D210:E210">
    <cfRule type="expression" dxfId="61" priority="31">
      <formula>D210&lt;&gt;(D190+E190)</formula>
    </cfRule>
  </conditionalFormatting>
  <conditionalFormatting sqref="D190">
    <cfRule type="expression" dxfId="60" priority="30">
      <formula>(D190+E190)&lt;&gt;D210</formula>
    </cfRule>
  </conditionalFormatting>
  <conditionalFormatting sqref="E190">
    <cfRule type="expression" dxfId="59" priority="29">
      <formula>(D190+E190)&lt;&gt;D210</formula>
    </cfRule>
  </conditionalFormatting>
  <conditionalFormatting sqref="F190">
    <cfRule type="expression" dxfId="58" priority="28">
      <formula>(F190+G190)&lt;&gt;F210</formula>
    </cfRule>
  </conditionalFormatting>
  <conditionalFormatting sqref="H190">
    <cfRule type="expression" dxfId="57" priority="27">
      <formula>(H190+I190)&lt;&gt;H210</formula>
    </cfRule>
  </conditionalFormatting>
  <conditionalFormatting sqref="J190">
    <cfRule type="expression" dxfId="56" priority="26">
      <formula>(J190+K190)&lt;&gt;J210</formula>
    </cfRule>
  </conditionalFormatting>
  <conditionalFormatting sqref="L190">
    <cfRule type="expression" dxfId="55" priority="25">
      <formula>(L190+M190)&lt;&gt;L210</formula>
    </cfRule>
  </conditionalFormatting>
  <conditionalFormatting sqref="G190">
    <cfRule type="expression" dxfId="54" priority="24">
      <formula>(F190+G190)&lt;&gt;F210</formula>
    </cfRule>
  </conditionalFormatting>
  <conditionalFormatting sqref="I190">
    <cfRule type="expression" dxfId="53" priority="23">
      <formula>(H190+I190)&lt;&gt;H210</formula>
    </cfRule>
  </conditionalFormatting>
  <conditionalFormatting sqref="K190">
    <cfRule type="expression" dxfId="52" priority="22">
      <formula>(J190+K190)&lt;&gt;J210</formula>
    </cfRule>
  </conditionalFormatting>
  <conditionalFormatting sqref="F210">
    <cfRule type="expression" dxfId="51" priority="21">
      <formula>AND(SUM(F190:G190)&gt;0,SUM(F190&gt;G190)&lt;0)</formula>
    </cfRule>
  </conditionalFormatting>
  <conditionalFormatting sqref="F210:G210">
    <cfRule type="expression" dxfId="50" priority="20">
      <formula>F210&lt;&gt;(F190+G190)</formula>
    </cfRule>
  </conditionalFormatting>
  <conditionalFormatting sqref="H210">
    <cfRule type="expression" dxfId="49" priority="19">
      <formula>AND(SUM(H190:I190)&gt;0,SUM(H190&gt;I190)&lt;0)</formula>
    </cfRule>
  </conditionalFormatting>
  <conditionalFormatting sqref="H210:I210">
    <cfRule type="expression" dxfId="48" priority="18">
      <formula>H210&lt;&gt;(H190+I190)</formula>
    </cfRule>
  </conditionalFormatting>
  <conditionalFormatting sqref="J210">
    <cfRule type="expression" dxfId="47" priority="17">
      <formula>AND(SUM(J190:K190)&gt;0,SUM(J190&gt;K190)&lt;0)</formula>
    </cfRule>
  </conditionalFormatting>
  <conditionalFormatting sqref="J210:K210">
    <cfRule type="expression" dxfId="46" priority="16">
      <formula>J210&lt;&gt;(J190+K190)</formula>
    </cfRule>
  </conditionalFormatting>
  <conditionalFormatting sqref="L210">
    <cfRule type="expression" dxfId="45" priority="15">
      <formula>AND(SUM(L190:M190)&gt;0,SUM(L190&gt;M190)&lt;0)</formula>
    </cfRule>
  </conditionalFormatting>
  <conditionalFormatting sqref="L210:M210">
    <cfRule type="expression" dxfId="44" priority="14">
      <formula>L210&lt;&gt;(L190+M190)</formula>
    </cfRule>
  </conditionalFormatting>
  <conditionalFormatting sqref="M190">
    <cfRule type="expression" dxfId="43" priority="13">
      <formula>(L190+M190)&lt;&gt;L210</formula>
    </cfRule>
  </conditionalFormatting>
  <conditionalFormatting sqref="F190">
    <cfRule type="expression" dxfId="42" priority="12">
      <formula>(F190+G190)&lt;&gt;F210</formula>
    </cfRule>
  </conditionalFormatting>
  <conditionalFormatting sqref="H190">
    <cfRule type="expression" dxfId="41" priority="11">
      <formula>(H190+I190)&lt;&gt;H210</formula>
    </cfRule>
  </conditionalFormatting>
  <conditionalFormatting sqref="J190">
    <cfRule type="expression" dxfId="40" priority="10">
      <formula>(J190+K190)&lt;&gt;J210</formula>
    </cfRule>
  </conditionalFormatting>
  <conditionalFormatting sqref="L190">
    <cfRule type="expression" dxfId="39" priority="9">
      <formula>(L190+M190)&lt;&gt;L210</formula>
    </cfRule>
  </conditionalFormatting>
  <conditionalFormatting sqref="G190">
    <cfRule type="expression" dxfId="38" priority="8">
      <formula>(F190+G190)&lt;&gt;F210</formula>
    </cfRule>
  </conditionalFormatting>
  <conditionalFormatting sqref="I190">
    <cfRule type="expression" dxfId="37" priority="7">
      <formula>(H190+I190)&lt;&gt;H210</formula>
    </cfRule>
  </conditionalFormatting>
  <conditionalFormatting sqref="K190">
    <cfRule type="expression" dxfId="36" priority="6">
      <formula>(J190+K190)&lt;&gt;J210</formula>
    </cfRule>
  </conditionalFormatting>
  <conditionalFormatting sqref="M190">
    <cfRule type="expression" dxfId="35" priority="5">
      <formula>(L190+M190)&lt;&gt;L210</formula>
    </cfRule>
  </conditionalFormatting>
  <conditionalFormatting sqref="F210:G210">
    <cfRule type="expression" dxfId="34" priority="4">
      <formula>F210&lt;&gt;(F190+G190)</formula>
    </cfRule>
  </conditionalFormatting>
  <conditionalFormatting sqref="H210:I210">
    <cfRule type="expression" dxfId="33" priority="3">
      <formula>H210&lt;&gt;(H190+I190)</formula>
    </cfRule>
  </conditionalFormatting>
  <conditionalFormatting sqref="J210:K210">
    <cfRule type="expression" dxfId="32" priority="2">
      <formula>J210&lt;&gt;(J190+K190)</formula>
    </cfRule>
  </conditionalFormatting>
  <conditionalFormatting sqref="L210:M210">
    <cfRule type="expression" dxfId="31" priority="1">
      <formula>L210&lt;&gt;(L190+M190)</formula>
    </cfRule>
  </conditionalFormatting>
  <dataValidations xWindow="760" yWindow="343" count="12">
    <dataValidation type="list" allowBlank="1" showInputMessage="1" showErrorMessage="1" sqref="B193:B209">
      <formula1>Извори_финансирања</formula1>
    </dataValidation>
    <dataValidation allowBlank="1" showErrorMessage="1" sqref="D4"/>
    <dataValidation type="list" allowBlank="1" showInputMessage="1" showErrorMessage="1" sqref="D6">
      <formula1>funkcija</formula1>
    </dataValidation>
    <dataValidation type="list" errorStyle="information" allowBlank="1" showDropDown="1" showInputMessage="1" showErrorMessage="1" errorTitle="Обавештење" error="Унета шифра конта се не налази у контном плану." sqref="B46:B189">
      <formula1>конто</formula1>
    </dataValidation>
    <dataValidation type="list" allowBlank="1" showInputMessage="1" showErrorMessage="1" sqref="D5:K5">
      <formula1>INDIRECT($V$2)</formula1>
    </dataValidation>
    <dataValidation type="list" errorStyle="information" allowBlank="1" showInputMessage="1" errorTitle="Информација" error="Након самостално унетог циља, кликните на ОК" sqref="B16:C18 B40:C42 B34:C36 B28:C30 B22:C24">
      <formula1>INDIRECT($V$3)</formula1>
    </dataValidation>
    <dataValidation type="list" errorStyle="information" allowBlank="1" showInputMessage="1" errorTitle="Обавештење" error="Након самостално унетог индикатора, кликните на ОК" sqref="D16:F18">
      <formula1>INDIRECT($V$4)</formula1>
    </dataValidation>
    <dataValidation type="list" errorStyle="information" allowBlank="1" showInputMessage="1" errorTitle="Обавештење" error="Након самостално унетог индикатора, кликните на ОК" sqref="D22:F24">
      <formula1>INDIRECT($V$5)</formula1>
    </dataValidation>
    <dataValidation type="list" errorStyle="information" allowBlank="1" showInputMessage="1" errorTitle="Обавештење" error="Након самостално унетог индикатора, кликните на ОК" sqref="D28:F30">
      <formula1>INDIRECT($V$6)</formula1>
    </dataValidation>
    <dataValidation type="list" errorStyle="information" allowBlank="1" showInputMessage="1" errorTitle="Обавештење" error="Након самостално унетог индикатора, кликните на ОК" sqref="D34:F36">
      <formula1>INDIRECT($V$7)</formula1>
    </dataValidation>
    <dataValidation type="list" errorStyle="information" allowBlank="1" showInputMessage="1" errorTitle="Обавештење" error="Након самостално унетог индикатора, кликните на ОК" sqref="D40:F42">
      <formula1>INDIRECT($V$8)</formula1>
    </dataValidation>
    <dataValidation type="list" allowBlank="1" showInputMessage="1" showErrorMessage="1" sqref="A2:M2">
      <formula1>$AJ$1:$AJ$2</formula1>
    </dataValidation>
  </dataValidations>
  <pageMargins left="0" right="0.23622047244094491" top="0.47244094488188981" bottom="0.39370078740157483" header="0" footer="0.15748031496062992"/>
  <pageSetup paperSize="9" scale="80" fitToHeight="0" orientation="landscape" r:id="rId1"/>
  <headerFooter>
    <oddHeader>&amp;RОбразац   2. Програмска активност</oddHeader>
    <oddFooter>&amp;RСтрана &amp;P од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AM179"/>
  <sheetViews>
    <sheetView view="pageBreakPreview" zoomScale="90" zoomScaleSheetLayoutView="90" workbookViewId="0">
      <selection activeCell="G21" sqref="G21"/>
    </sheetView>
  </sheetViews>
  <sheetFormatPr defaultRowHeight="15"/>
  <cols>
    <col min="1" max="1" width="7.28515625" style="63" customWidth="1"/>
    <col min="2" max="2" width="9.28515625" style="63" customWidth="1"/>
    <col min="3" max="3" width="31.42578125" style="63" customWidth="1"/>
    <col min="4" max="13" width="13.140625" style="63" customWidth="1"/>
    <col min="14" max="14" width="9.140625" style="63"/>
    <col min="15" max="21" width="11.42578125" style="63" customWidth="1"/>
    <col min="22" max="23" width="9.140625" style="63"/>
    <col min="24" max="24" width="9.140625" style="63" hidden="1" customWidth="1"/>
    <col min="25" max="25" width="42.7109375" style="63" hidden="1" customWidth="1"/>
    <col min="26" max="26" width="9.140625" style="63" hidden="1" customWidth="1"/>
    <col min="27" max="29" width="9.140625" style="205" hidden="1" customWidth="1"/>
    <col min="30" max="30" width="9.140625" style="63" hidden="1" customWidth="1"/>
    <col min="31" max="39" width="9" style="63" hidden="1" customWidth="1"/>
    <col min="40" max="88" width="9" style="63" customWidth="1"/>
    <col min="89" max="16384" width="9.140625" style="63"/>
  </cols>
  <sheetData>
    <row r="1" spans="1:39" ht="18" customHeight="1">
      <c r="A1" s="485" t="s">
        <v>1395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7"/>
      <c r="X1" s="205"/>
      <c r="Y1" s="205"/>
      <c r="Z1" s="205">
        <v>2015</v>
      </c>
      <c r="AB1" s="205">
        <v>2016</v>
      </c>
      <c r="AD1" s="205">
        <v>2017</v>
      </c>
      <c r="AE1" s="205"/>
      <c r="AF1" s="205">
        <v>2018</v>
      </c>
      <c r="AG1" s="205"/>
      <c r="AH1" s="205"/>
      <c r="AI1" s="205"/>
      <c r="AJ1" s="205"/>
      <c r="AK1" s="205"/>
      <c r="AL1" s="205"/>
      <c r="AM1" s="205"/>
    </row>
    <row r="2" spans="1:39" ht="21" customHeight="1">
      <c r="A2" s="378" t="s">
        <v>1295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  <c r="X2" s="205" t="s">
        <v>2338</v>
      </c>
      <c r="Y2" s="205" t="str">
        <f>C98&amp;AM2&amp;" ("&amp;$D$8&amp;")"</f>
        <v>-    ()</v>
      </c>
      <c r="Z2" s="295">
        <f>$D$98</f>
        <v>0</v>
      </c>
      <c r="AA2" s="295">
        <f>$E$98</f>
        <v>0</v>
      </c>
      <c r="AB2" s="295">
        <f>$F$98</f>
        <v>0</v>
      </c>
      <c r="AC2" s="295">
        <f>$G$98</f>
        <v>0</v>
      </c>
      <c r="AD2" s="295">
        <f>$H$98</f>
        <v>0</v>
      </c>
      <c r="AE2" s="295">
        <f>$I$98</f>
        <v>0</v>
      </c>
      <c r="AF2" s="295">
        <f>$J$98</f>
        <v>0</v>
      </c>
      <c r="AG2" s="295">
        <f>$K$98</f>
        <v>0</v>
      </c>
      <c r="AH2" s="205"/>
      <c r="AI2" s="205"/>
      <c r="AJ2" s="205" t="s">
        <v>1295</v>
      </c>
      <c r="AK2" s="205"/>
      <c r="AL2" s="205"/>
      <c r="AM2" s="205" t="str">
        <f>IF(A2=AJ2,""," - захтев за додатна средства")</f>
        <v/>
      </c>
    </row>
    <row r="3" spans="1:39" ht="15.75" customHeight="1">
      <c r="A3" s="334"/>
      <c r="B3" s="334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4"/>
      <c r="X3" s="205" t="s">
        <v>2339</v>
      </c>
      <c r="Y3" s="301">
        <f>$B$101</f>
        <v>0</v>
      </c>
      <c r="Z3" s="417">
        <f>$D$101</f>
        <v>0</v>
      </c>
      <c r="AA3" s="418"/>
      <c r="AB3" s="417">
        <f>$F$101</f>
        <v>0</v>
      </c>
      <c r="AC3" s="418"/>
      <c r="AD3" s="417">
        <f>$H$101</f>
        <v>0</v>
      </c>
      <c r="AE3" s="418"/>
      <c r="AF3" s="417">
        <f>$J$101</f>
        <v>0</v>
      </c>
      <c r="AG3" s="418"/>
      <c r="AH3" s="205"/>
      <c r="AI3" s="205"/>
      <c r="AJ3" s="205" t="s">
        <v>2414</v>
      </c>
      <c r="AK3" s="205"/>
      <c r="AL3" s="205"/>
      <c r="AM3" s="205"/>
    </row>
    <row r="4" spans="1:39" ht="21.75" customHeight="1">
      <c r="A4" s="449" t="s">
        <v>1413</v>
      </c>
      <c r="B4" s="449"/>
      <c r="C4" s="449"/>
      <c r="D4" s="489" t="str">
        <f>IF(Програм!$D$4="","",Програм!$D$4)</f>
        <v/>
      </c>
      <c r="E4" s="490"/>
      <c r="F4" s="490"/>
      <c r="G4" s="490"/>
      <c r="H4" s="490"/>
      <c r="I4" s="490"/>
      <c r="J4" s="490"/>
      <c r="K4" s="490"/>
      <c r="L4" s="254"/>
      <c r="M4" s="258"/>
      <c r="X4" s="205"/>
      <c r="Y4" s="301">
        <f>$B$102</f>
        <v>0</v>
      </c>
      <c r="Z4" s="417">
        <f>$D$102</f>
        <v>0</v>
      </c>
      <c r="AA4" s="418"/>
      <c r="AB4" s="417">
        <f>$F$102</f>
        <v>0</v>
      </c>
      <c r="AC4" s="418"/>
      <c r="AD4" s="417">
        <f>$H$102</f>
        <v>0</v>
      </c>
      <c r="AE4" s="418"/>
      <c r="AF4" s="417">
        <f>$J$102</f>
        <v>0</v>
      </c>
      <c r="AG4" s="418"/>
      <c r="AH4" s="205"/>
      <c r="AI4" s="205"/>
      <c r="AJ4" s="205"/>
      <c r="AK4" s="205"/>
      <c r="AL4" s="205"/>
      <c r="AM4" s="205"/>
    </row>
    <row r="5" spans="1:39" ht="21.75" customHeight="1">
      <c r="A5" s="449" t="s">
        <v>1296</v>
      </c>
      <c r="B5" s="449"/>
      <c r="C5" s="449"/>
      <c r="D5" s="267" t="str">
        <f>Програм!$D$5</f>
        <v/>
      </c>
      <c r="E5" s="265"/>
      <c r="F5" s="259"/>
      <c r="G5" s="259"/>
      <c r="H5" s="201"/>
      <c r="I5" s="201"/>
      <c r="J5" s="201"/>
      <c r="K5" s="201"/>
      <c r="L5" s="260"/>
      <c r="M5" s="258"/>
      <c r="X5" s="205"/>
      <c r="Y5" s="301">
        <f>$B$103</f>
        <v>0</v>
      </c>
      <c r="Z5" s="417">
        <f>$D$103</f>
        <v>0</v>
      </c>
      <c r="AA5" s="418"/>
      <c r="AB5" s="417">
        <f>$F$103</f>
        <v>0</v>
      </c>
      <c r="AC5" s="418"/>
      <c r="AD5" s="417">
        <f>$H$103</f>
        <v>0</v>
      </c>
      <c r="AE5" s="418"/>
      <c r="AF5" s="417">
        <f>$J$103</f>
        <v>0</v>
      </c>
      <c r="AG5" s="418"/>
      <c r="AH5" s="205"/>
      <c r="AI5" s="205"/>
      <c r="AJ5" s="205"/>
      <c r="AK5" s="205"/>
      <c r="AL5" s="205"/>
      <c r="AM5" s="205"/>
    </row>
    <row r="6" spans="1:39" ht="21.75" customHeight="1">
      <c r="A6" s="449" t="s">
        <v>1297</v>
      </c>
      <c r="B6" s="449"/>
      <c r="C6" s="449"/>
      <c r="D6" s="492"/>
      <c r="E6" s="493"/>
      <c r="F6" s="493"/>
      <c r="G6" s="493"/>
      <c r="H6" s="493"/>
      <c r="I6" s="493"/>
      <c r="J6" s="493"/>
      <c r="K6" s="493"/>
      <c r="L6" s="493"/>
      <c r="M6" s="494"/>
      <c r="X6" s="205"/>
      <c r="Y6" s="301">
        <f>$B$104</f>
        <v>0</v>
      </c>
      <c r="Z6" s="417">
        <f>$D$104</f>
        <v>0</v>
      </c>
      <c r="AA6" s="418"/>
      <c r="AB6" s="417">
        <f>$F$104</f>
        <v>0</v>
      </c>
      <c r="AC6" s="418"/>
      <c r="AD6" s="417">
        <f>$H$104</f>
        <v>0</v>
      </c>
      <c r="AE6" s="418"/>
      <c r="AF6" s="417">
        <f>$J$104</f>
        <v>0</v>
      </c>
      <c r="AG6" s="418"/>
      <c r="AH6" s="205"/>
      <c r="AI6" s="205"/>
      <c r="AJ6" s="205"/>
      <c r="AK6" s="205"/>
      <c r="AL6" s="205"/>
      <c r="AM6" s="205"/>
    </row>
    <row r="7" spans="1:39" ht="21.75" customHeight="1">
      <c r="A7" s="449" t="s">
        <v>1411</v>
      </c>
      <c r="B7" s="449"/>
      <c r="C7" s="449"/>
      <c r="D7" s="491"/>
      <c r="E7" s="460"/>
      <c r="F7" s="460"/>
      <c r="G7" s="460"/>
      <c r="H7" s="460"/>
      <c r="I7" s="460"/>
      <c r="J7" s="460"/>
      <c r="K7" s="460"/>
      <c r="L7" s="202"/>
      <c r="M7" s="204"/>
      <c r="X7" s="205"/>
      <c r="Y7" s="301">
        <f>$B$105</f>
        <v>0</v>
      </c>
      <c r="Z7" s="417">
        <f>$D$105</f>
        <v>0</v>
      </c>
      <c r="AA7" s="418"/>
      <c r="AB7" s="417">
        <f>$F$105</f>
        <v>0</v>
      </c>
      <c r="AC7" s="418"/>
      <c r="AD7" s="417">
        <f>$H$105</f>
        <v>0</v>
      </c>
      <c r="AE7" s="418"/>
      <c r="AF7" s="417">
        <f>$J$105</f>
        <v>0</v>
      </c>
      <c r="AG7" s="418"/>
      <c r="AH7" s="205"/>
      <c r="AI7" s="205"/>
      <c r="AJ7" s="205"/>
      <c r="AK7" s="205"/>
      <c r="AL7" s="205"/>
      <c r="AM7" s="205"/>
    </row>
    <row r="8" spans="1:39" ht="21.75" customHeight="1">
      <c r="A8" s="389" t="s">
        <v>885</v>
      </c>
      <c r="B8" s="389"/>
      <c r="C8" s="389"/>
      <c r="D8" s="482"/>
      <c r="E8" s="483"/>
      <c r="F8" s="483"/>
      <c r="G8" s="483"/>
      <c r="H8" s="483"/>
      <c r="I8" s="483"/>
      <c r="J8" s="483"/>
      <c r="K8" s="483"/>
      <c r="L8" s="483"/>
      <c r="M8" s="484"/>
      <c r="X8" s="205"/>
      <c r="Y8" s="301">
        <f>$B$106</f>
        <v>0</v>
      </c>
      <c r="Z8" s="417">
        <f>$D$106</f>
        <v>0</v>
      </c>
      <c r="AA8" s="418"/>
      <c r="AB8" s="417">
        <f>$F$106</f>
        <v>0</v>
      </c>
      <c r="AC8" s="418"/>
      <c r="AD8" s="417">
        <f>$H$106</f>
        <v>0</v>
      </c>
      <c r="AE8" s="418"/>
      <c r="AF8" s="417">
        <f>$J$106</f>
        <v>0</v>
      </c>
      <c r="AG8" s="418"/>
      <c r="AH8" s="205"/>
      <c r="AI8" s="205"/>
      <c r="AJ8" s="205"/>
      <c r="AK8" s="205"/>
      <c r="AL8" s="205"/>
      <c r="AM8" s="205"/>
    </row>
    <row r="9" spans="1:39" ht="21.75" customHeight="1">
      <c r="A9" s="479" t="s">
        <v>1390</v>
      </c>
      <c r="B9" s="480"/>
      <c r="C9" s="481"/>
      <c r="D9" s="482"/>
      <c r="E9" s="483"/>
      <c r="F9" s="483"/>
      <c r="G9" s="483"/>
      <c r="H9" s="483"/>
      <c r="I9" s="483"/>
      <c r="J9" s="483"/>
      <c r="K9" s="483"/>
      <c r="L9" s="483"/>
      <c r="M9" s="484"/>
      <c r="X9" s="205"/>
      <c r="Y9" s="301">
        <f>$B$107</f>
        <v>0</v>
      </c>
      <c r="Z9" s="417">
        <f>$D$107</f>
        <v>0</v>
      </c>
      <c r="AA9" s="418"/>
      <c r="AB9" s="417">
        <f>$F$107</f>
        <v>0</v>
      </c>
      <c r="AC9" s="418"/>
      <c r="AD9" s="417">
        <f>$H$107</f>
        <v>0</v>
      </c>
      <c r="AE9" s="418"/>
      <c r="AF9" s="417">
        <f>$J$107</f>
        <v>0</v>
      </c>
      <c r="AG9" s="418"/>
      <c r="AH9" s="205"/>
      <c r="AI9" s="205"/>
      <c r="AJ9" s="205"/>
      <c r="AK9" s="205"/>
      <c r="AL9" s="205"/>
      <c r="AM9" s="205"/>
    </row>
    <row r="10" spans="1:39" ht="21.75" customHeight="1">
      <c r="A10" s="475" t="s">
        <v>1393</v>
      </c>
      <c r="B10" s="475"/>
      <c r="C10" s="475"/>
      <c r="D10" s="472"/>
      <c r="E10" s="473"/>
      <c r="F10" s="473"/>
      <c r="G10" s="473"/>
      <c r="H10" s="473"/>
      <c r="I10" s="473"/>
      <c r="J10" s="473"/>
      <c r="K10" s="473"/>
      <c r="L10" s="473"/>
      <c r="M10" s="474"/>
      <c r="X10" s="205"/>
      <c r="Y10" s="301">
        <f>$B$108</f>
        <v>0</v>
      </c>
      <c r="Z10" s="417">
        <f>$D$108</f>
        <v>0</v>
      </c>
      <c r="AA10" s="418"/>
      <c r="AB10" s="417">
        <f>$F$108</f>
        <v>0</v>
      </c>
      <c r="AC10" s="418"/>
      <c r="AD10" s="417">
        <f>$H$108</f>
        <v>0</v>
      </c>
      <c r="AE10" s="418"/>
      <c r="AF10" s="417">
        <f>$J$108</f>
        <v>0</v>
      </c>
      <c r="AG10" s="418"/>
      <c r="AH10" s="205"/>
      <c r="AI10" s="205"/>
      <c r="AJ10" s="205"/>
      <c r="AK10" s="205"/>
      <c r="AL10" s="205"/>
      <c r="AM10" s="205"/>
    </row>
    <row r="11" spans="1:39" ht="21.75" customHeight="1">
      <c r="A11" s="475" t="s">
        <v>1412</v>
      </c>
      <c r="B11" s="475"/>
      <c r="C11" s="475"/>
      <c r="D11" s="472"/>
      <c r="E11" s="473"/>
      <c r="F11" s="473"/>
      <c r="G11" s="473"/>
      <c r="H11" s="473"/>
      <c r="I11" s="473"/>
      <c r="J11" s="473"/>
      <c r="K11" s="473"/>
      <c r="L11" s="473"/>
      <c r="M11" s="474"/>
      <c r="X11" s="205"/>
      <c r="Y11" s="301">
        <f>$B$109</f>
        <v>0</v>
      </c>
      <c r="Z11" s="417">
        <f>$D$109</f>
        <v>0</v>
      </c>
      <c r="AA11" s="418"/>
      <c r="AB11" s="417">
        <f>$F$109</f>
        <v>0</v>
      </c>
      <c r="AC11" s="418"/>
      <c r="AD11" s="417">
        <f>$H$109</f>
        <v>0</v>
      </c>
      <c r="AE11" s="418"/>
      <c r="AF11" s="417">
        <f>$J$109</f>
        <v>0</v>
      </c>
      <c r="AG11" s="418"/>
      <c r="AH11" s="205"/>
      <c r="AI11" s="205"/>
      <c r="AJ11" s="205"/>
      <c r="AK11" s="205"/>
      <c r="AL11" s="205"/>
      <c r="AM11" s="205"/>
    </row>
    <row r="12" spans="1:39" ht="21.75" customHeight="1">
      <c r="A12" s="479" t="s">
        <v>994</v>
      </c>
      <c r="B12" s="480"/>
      <c r="C12" s="481"/>
      <c r="D12" s="472"/>
      <c r="E12" s="473"/>
      <c r="F12" s="473"/>
      <c r="G12" s="473"/>
      <c r="H12" s="473"/>
      <c r="I12" s="473"/>
      <c r="J12" s="473"/>
      <c r="K12" s="473"/>
      <c r="L12" s="473"/>
      <c r="M12" s="474"/>
      <c r="X12" s="205"/>
      <c r="Y12" s="301">
        <f>$B$110</f>
        <v>0</v>
      </c>
      <c r="Z12" s="417">
        <f>$D$110</f>
        <v>0</v>
      </c>
      <c r="AA12" s="418"/>
      <c r="AB12" s="417">
        <f>$F$110</f>
        <v>0</v>
      </c>
      <c r="AC12" s="418"/>
      <c r="AD12" s="417">
        <f>$H$110</f>
        <v>0</v>
      </c>
      <c r="AE12" s="418"/>
      <c r="AF12" s="417">
        <f>$J$110</f>
        <v>0</v>
      </c>
      <c r="AG12" s="418"/>
      <c r="AH12" s="205"/>
      <c r="AI12" s="205"/>
      <c r="AJ12" s="205"/>
      <c r="AK12" s="205"/>
      <c r="AL12" s="205"/>
      <c r="AM12" s="205"/>
    </row>
    <row r="13" spans="1:39" ht="21.75" customHeight="1">
      <c r="A13" s="479" t="s">
        <v>993</v>
      </c>
      <c r="B13" s="480"/>
      <c r="C13" s="481"/>
      <c r="D13" s="482" t="s">
        <v>1328</v>
      </c>
      <c r="E13" s="483"/>
      <c r="F13" s="483"/>
      <c r="G13" s="483"/>
      <c r="H13" s="483"/>
      <c r="I13" s="483"/>
      <c r="J13" s="483"/>
      <c r="K13" s="483"/>
      <c r="L13" s="483"/>
      <c r="M13" s="484"/>
      <c r="X13" s="205"/>
      <c r="Y13" s="301">
        <f>$B$111</f>
        <v>0</v>
      </c>
      <c r="Z13" s="417">
        <f>$D$111</f>
        <v>0</v>
      </c>
      <c r="AA13" s="418"/>
      <c r="AB13" s="417">
        <f>$F$111</f>
        <v>0</v>
      </c>
      <c r="AC13" s="418"/>
      <c r="AD13" s="417">
        <f>$H$111</f>
        <v>0</v>
      </c>
      <c r="AE13" s="418"/>
      <c r="AF13" s="417">
        <f>$J$111</f>
        <v>0</v>
      </c>
      <c r="AG13" s="418"/>
      <c r="AH13" s="205"/>
      <c r="AI13" s="205"/>
      <c r="AJ13" s="205"/>
      <c r="AK13" s="205"/>
      <c r="AL13" s="205"/>
      <c r="AM13" s="205"/>
    </row>
    <row r="14" spans="1:39" ht="21.75" customHeight="1">
      <c r="A14" s="479" t="s">
        <v>999</v>
      </c>
      <c r="B14" s="480"/>
      <c r="C14" s="481"/>
      <c r="D14" s="482" t="s">
        <v>1329</v>
      </c>
      <c r="E14" s="483"/>
      <c r="F14" s="483"/>
      <c r="G14" s="483"/>
      <c r="H14" s="483"/>
      <c r="I14" s="483"/>
      <c r="J14" s="483"/>
      <c r="K14" s="483"/>
      <c r="L14" s="483"/>
      <c r="M14" s="484"/>
      <c r="X14" s="205"/>
      <c r="Y14" s="301">
        <f>$B$112</f>
        <v>0</v>
      </c>
      <c r="Z14" s="417">
        <f>$D$112</f>
        <v>0</v>
      </c>
      <c r="AA14" s="418"/>
      <c r="AB14" s="417">
        <f>$F$112</f>
        <v>0</v>
      </c>
      <c r="AC14" s="418"/>
      <c r="AD14" s="417">
        <f>$H$112</f>
        <v>0</v>
      </c>
      <c r="AE14" s="418"/>
      <c r="AF14" s="417">
        <f>$J$112</f>
        <v>0</v>
      </c>
      <c r="AG14" s="418"/>
      <c r="AH14" s="205"/>
      <c r="AI14" s="205"/>
      <c r="AJ14" s="205"/>
      <c r="AK14" s="205"/>
      <c r="AL14" s="205"/>
      <c r="AM14" s="205"/>
    </row>
    <row r="15" spans="1:39" ht="21.75" customHeight="1">
      <c r="A15" s="495" t="s">
        <v>998</v>
      </c>
      <c r="B15" s="496"/>
      <c r="C15" s="497"/>
      <c r="D15" s="476" t="s">
        <v>1330</v>
      </c>
      <c r="E15" s="477"/>
      <c r="F15" s="477"/>
      <c r="G15" s="477"/>
      <c r="H15" s="477"/>
      <c r="I15" s="477"/>
      <c r="J15" s="477"/>
      <c r="K15" s="477"/>
      <c r="L15" s="477"/>
      <c r="M15" s="478"/>
      <c r="X15" s="205"/>
      <c r="Y15" s="301">
        <f>$B$113</f>
        <v>0</v>
      </c>
      <c r="Z15" s="417">
        <f>$D$113</f>
        <v>0</v>
      </c>
      <c r="AA15" s="418"/>
      <c r="AB15" s="417">
        <f>$F$113</f>
        <v>0</v>
      </c>
      <c r="AC15" s="418"/>
      <c r="AD15" s="417">
        <f>$H$113</f>
        <v>0</v>
      </c>
      <c r="AE15" s="418"/>
      <c r="AF15" s="417">
        <f>$J$113</f>
        <v>0</v>
      </c>
      <c r="AG15" s="418"/>
      <c r="AH15" s="205"/>
      <c r="AI15" s="205"/>
      <c r="AJ15" s="205"/>
      <c r="AK15" s="205"/>
      <c r="AL15" s="205"/>
      <c r="AM15" s="205"/>
    </row>
    <row r="16" spans="1:39" ht="21.75" customHeight="1">
      <c r="A16" s="475" t="s">
        <v>995</v>
      </c>
      <c r="B16" s="475"/>
      <c r="C16" s="475"/>
      <c r="D16" s="482"/>
      <c r="E16" s="483"/>
      <c r="F16" s="483"/>
      <c r="G16" s="483"/>
      <c r="H16" s="483"/>
      <c r="I16" s="483"/>
      <c r="J16" s="483"/>
      <c r="K16" s="483"/>
      <c r="L16" s="483"/>
      <c r="M16" s="484"/>
      <c r="X16" s="205"/>
      <c r="Y16" s="301">
        <f>$B$114</f>
        <v>0</v>
      </c>
      <c r="Z16" s="417">
        <f>$D$114</f>
        <v>0</v>
      </c>
      <c r="AA16" s="418"/>
      <c r="AB16" s="417">
        <f>$F$114</f>
        <v>0</v>
      </c>
      <c r="AC16" s="418"/>
      <c r="AD16" s="417">
        <f>$H$114</f>
        <v>0</v>
      </c>
      <c r="AE16" s="418"/>
      <c r="AF16" s="417">
        <f>$J$114</f>
        <v>0</v>
      </c>
      <c r="AG16" s="418"/>
      <c r="AH16" s="205"/>
      <c r="AI16" s="205"/>
      <c r="AJ16" s="205"/>
      <c r="AK16" s="205"/>
      <c r="AL16" s="205"/>
      <c r="AM16" s="205"/>
    </row>
    <row r="17" spans="1:39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X17" s="205"/>
      <c r="Y17" s="301">
        <f>$B$115</f>
        <v>0</v>
      </c>
      <c r="Z17" s="417">
        <f>$D$115</f>
        <v>0</v>
      </c>
      <c r="AA17" s="418"/>
      <c r="AB17" s="417">
        <f>$F$115</f>
        <v>0</v>
      </c>
      <c r="AC17" s="418"/>
      <c r="AD17" s="417">
        <f>$H$115</f>
        <v>0</v>
      </c>
      <c r="AE17" s="418"/>
      <c r="AF17" s="417">
        <f>$J$115</f>
        <v>0</v>
      </c>
      <c r="AG17" s="418"/>
      <c r="AH17" s="205"/>
      <c r="AI17" s="205"/>
      <c r="AJ17" s="205"/>
      <c r="AK17" s="205"/>
      <c r="AL17" s="205"/>
      <c r="AM17" s="205"/>
    </row>
    <row r="18" spans="1:39" ht="15" customHeight="1">
      <c r="A18" s="488"/>
      <c r="B18" s="374" t="s">
        <v>1301</v>
      </c>
      <c r="C18" s="366"/>
      <c r="D18" s="372" t="s">
        <v>2053</v>
      </c>
      <c r="E18" s="372"/>
      <c r="F18" s="372"/>
      <c r="G18" s="372"/>
      <c r="H18" s="372"/>
      <c r="I18" s="372"/>
      <c r="J18" s="372"/>
      <c r="K18" s="372"/>
      <c r="L18" s="372"/>
      <c r="M18" s="372"/>
      <c r="X18" s="205"/>
      <c r="Y18" s="301">
        <f>$B$116</f>
        <v>0</v>
      </c>
      <c r="Z18" s="417">
        <f>$D$116</f>
        <v>0</v>
      </c>
      <c r="AA18" s="418"/>
      <c r="AB18" s="417">
        <f>$F$116</f>
        <v>0</v>
      </c>
      <c r="AC18" s="418"/>
      <c r="AD18" s="417">
        <f>$H$116</f>
        <v>0</v>
      </c>
      <c r="AE18" s="418"/>
      <c r="AF18" s="417">
        <f>$J$116</f>
        <v>0</v>
      </c>
      <c r="AG18" s="418"/>
      <c r="AH18" s="205"/>
      <c r="AI18" s="205"/>
      <c r="AJ18" s="205"/>
      <c r="AK18" s="205"/>
      <c r="AL18" s="205"/>
      <c r="AM18" s="205"/>
    </row>
    <row r="19" spans="1:39" ht="39" customHeight="1">
      <c r="A19" s="488"/>
      <c r="B19" s="390"/>
      <c r="C19" s="391"/>
      <c r="D19" s="372" t="s">
        <v>1302</v>
      </c>
      <c r="E19" s="372"/>
      <c r="F19" s="372"/>
      <c r="G19" s="348" t="s">
        <v>2421</v>
      </c>
      <c r="H19" s="348" t="s">
        <v>2422</v>
      </c>
      <c r="I19" s="348" t="s">
        <v>2057</v>
      </c>
      <c r="J19" s="348" t="s">
        <v>990</v>
      </c>
      <c r="K19" s="348" t="s">
        <v>2423</v>
      </c>
      <c r="L19" s="365" t="s">
        <v>2333</v>
      </c>
      <c r="M19" s="366"/>
      <c r="X19" s="205"/>
      <c r="Y19" s="301">
        <f>$B$117</f>
        <v>0</v>
      </c>
      <c r="Z19" s="417">
        <f>$D$117</f>
        <v>0</v>
      </c>
      <c r="AA19" s="418"/>
      <c r="AB19" s="417">
        <f>$F$117</f>
        <v>0</v>
      </c>
      <c r="AC19" s="418"/>
      <c r="AD19" s="417">
        <f>$H$117</f>
        <v>0</v>
      </c>
      <c r="AE19" s="418"/>
      <c r="AF19" s="417">
        <f>$J$117</f>
        <v>0</v>
      </c>
      <c r="AG19" s="418"/>
      <c r="AH19" s="205"/>
      <c r="AI19" s="205"/>
      <c r="AJ19" s="205"/>
      <c r="AK19" s="205"/>
      <c r="AL19" s="205"/>
      <c r="AM19" s="205"/>
    </row>
    <row r="20" spans="1:39" ht="42" customHeight="1">
      <c r="A20" s="503">
        <v>1</v>
      </c>
      <c r="B20" s="443"/>
      <c r="C20" s="498"/>
      <c r="D20" s="471"/>
      <c r="E20" s="471"/>
      <c r="F20" s="471"/>
      <c r="G20" s="346"/>
      <c r="H20" s="346"/>
      <c r="I20" s="346"/>
      <c r="J20" s="346"/>
      <c r="K20" s="346"/>
      <c r="L20" s="471"/>
      <c r="M20" s="471"/>
    </row>
    <row r="21" spans="1:39" ht="42" customHeight="1">
      <c r="A21" s="503"/>
      <c r="B21" s="499"/>
      <c r="C21" s="500"/>
      <c r="D21" s="471"/>
      <c r="E21" s="471"/>
      <c r="F21" s="471"/>
      <c r="G21" s="346"/>
      <c r="H21" s="346"/>
      <c r="I21" s="346"/>
      <c r="J21" s="346"/>
      <c r="K21" s="346"/>
      <c r="L21" s="471"/>
      <c r="M21" s="471"/>
    </row>
    <row r="22" spans="1:39" ht="42" customHeight="1">
      <c r="A22" s="503"/>
      <c r="B22" s="501"/>
      <c r="C22" s="502"/>
      <c r="D22" s="471"/>
      <c r="E22" s="471"/>
      <c r="F22" s="471"/>
      <c r="G22" s="346"/>
      <c r="H22" s="346"/>
      <c r="I22" s="346"/>
      <c r="J22" s="346"/>
      <c r="K22" s="346"/>
      <c r="L22" s="471"/>
      <c r="M22" s="471"/>
    </row>
    <row r="23" spans="1:39">
      <c r="A23" s="6"/>
      <c r="B23" s="6"/>
      <c r="C23" s="6"/>
      <c r="D23" s="207"/>
      <c r="E23" s="6"/>
      <c r="F23" s="6"/>
      <c r="G23" s="6"/>
      <c r="H23" s="6"/>
      <c r="I23" s="6"/>
      <c r="J23" s="6"/>
      <c r="K23" s="6"/>
      <c r="L23" s="6"/>
    </row>
    <row r="24" spans="1:39" ht="15" customHeight="1">
      <c r="A24" s="488"/>
      <c r="B24" s="374" t="s">
        <v>1392</v>
      </c>
      <c r="C24" s="366"/>
      <c r="D24" s="372" t="s">
        <v>2054</v>
      </c>
      <c r="E24" s="372"/>
      <c r="F24" s="372"/>
      <c r="G24" s="372"/>
      <c r="H24" s="372"/>
      <c r="I24" s="372"/>
      <c r="J24" s="372"/>
      <c r="K24" s="372"/>
      <c r="L24" s="372"/>
      <c r="M24" s="372"/>
    </row>
    <row r="25" spans="1:39" ht="39" customHeight="1">
      <c r="A25" s="488"/>
      <c r="B25" s="390"/>
      <c r="C25" s="391"/>
      <c r="D25" s="372" t="s">
        <v>1302</v>
      </c>
      <c r="E25" s="372"/>
      <c r="F25" s="372"/>
      <c r="G25" s="348" t="s">
        <v>2421</v>
      </c>
      <c r="H25" s="348" t="s">
        <v>2422</v>
      </c>
      <c r="I25" s="348" t="s">
        <v>2057</v>
      </c>
      <c r="J25" s="348" t="s">
        <v>990</v>
      </c>
      <c r="K25" s="348" t="s">
        <v>2423</v>
      </c>
      <c r="L25" s="365" t="s">
        <v>2333</v>
      </c>
      <c r="M25" s="366"/>
    </row>
    <row r="26" spans="1:39" ht="42" customHeight="1">
      <c r="A26" s="503">
        <v>2</v>
      </c>
      <c r="B26" s="443"/>
      <c r="C26" s="498"/>
      <c r="D26" s="471"/>
      <c r="E26" s="471"/>
      <c r="F26" s="471"/>
      <c r="G26" s="284"/>
      <c r="H26" s="284"/>
      <c r="I26" s="284"/>
      <c r="J26" s="284"/>
      <c r="K26" s="284"/>
      <c r="L26" s="471"/>
      <c r="M26" s="471"/>
    </row>
    <row r="27" spans="1:39" ht="42" customHeight="1">
      <c r="A27" s="503"/>
      <c r="B27" s="499"/>
      <c r="C27" s="500"/>
      <c r="D27" s="471"/>
      <c r="E27" s="471"/>
      <c r="F27" s="471"/>
      <c r="G27" s="284"/>
      <c r="H27" s="284"/>
      <c r="I27" s="284"/>
      <c r="J27" s="284"/>
      <c r="K27" s="284"/>
      <c r="L27" s="471"/>
      <c r="M27" s="471"/>
    </row>
    <row r="28" spans="1:39" ht="42" customHeight="1">
      <c r="A28" s="503"/>
      <c r="B28" s="501"/>
      <c r="C28" s="502"/>
      <c r="D28" s="471"/>
      <c r="E28" s="471"/>
      <c r="F28" s="471"/>
      <c r="G28" s="284"/>
      <c r="H28" s="284"/>
      <c r="I28" s="284"/>
      <c r="J28" s="284"/>
      <c r="K28" s="284"/>
      <c r="L28" s="471"/>
      <c r="M28" s="471"/>
    </row>
    <row r="29" spans="1:39">
      <c r="A29" s="6"/>
      <c r="B29" s="6"/>
      <c r="C29" s="6"/>
      <c r="D29" s="207"/>
      <c r="E29" s="6"/>
      <c r="F29" s="6"/>
      <c r="G29" s="6"/>
      <c r="H29" s="6"/>
      <c r="I29" s="6"/>
      <c r="J29" s="6"/>
      <c r="K29" s="6"/>
      <c r="L29" s="6"/>
    </row>
    <row r="30" spans="1:39" ht="15" customHeight="1">
      <c r="A30" s="488"/>
      <c r="B30" s="374" t="s">
        <v>1392</v>
      </c>
      <c r="C30" s="366"/>
      <c r="D30" s="372" t="s">
        <v>2054</v>
      </c>
      <c r="E30" s="372"/>
      <c r="F30" s="372"/>
      <c r="G30" s="372"/>
      <c r="H30" s="372"/>
      <c r="I30" s="372"/>
      <c r="J30" s="372"/>
      <c r="K30" s="372"/>
      <c r="L30" s="372"/>
      <c r="M30" s="372"/>
    </row>
    <row r="31" spans="1:39" ht="39" customHeight="1">
      <c r="A31" s="488"/>
      <c r="B31" s="390"/>
      <c r="C31" s="391"/>
      <c r="D31" s="372" t="s">
        <v>1302</v>
      </c>
      <c r="E31" s="372"/>
      <c r="F31" s="372"/>
      <c r="G31" s="348" t="s">
        <v>2421</v>
      </c>
      <c r="H31" s="348" t="s">
        <v>2422</v>
      </c>
      <c r="I31" s="348" t="s">
        <v>2057</v>
      </c>
      <c r="J31" s="348" t="s">
        <v>990</v>
      </c>
      <c r="K31" s="348" t="s">
        <v>2423</v>
      </c>
      <c r="L31" s="365" t="s">
        <v>2333</v>
      </c>
      <c r="M31" s="366"/>
    </row>
    <row r="32" spans="1:39" ht="42" customHeight="1">
      <c r="A32" s="503">
        <v>3</v>
      </c>
      <c r="B32" s="443"/>
      <c r="C32" s="498"/>
      <c r="D32" s="471"/>
      <c r="E32" s="471"/>
      <c r="F32" s="471"/>
      <c r="G32" s="284"/>
      <c r="H32" s="284"/>
      <c r="I32" s="284"/>
      <c r="J32" s="284"/>
      <c r="K32" s="284"/>
      <c r="L32" s="471"/>
      <c r="M32" s="471"/>
    </row>
    <row r="33" spans="1:29" ht="42" customHeight="1">
      <c r="A33" s="503"/>
      <c r="B33" s="499"/>
      <c r="C33" s="500"/>
      <c r="D33" s="471"/>
      <c r="E33" s="471"/>
      <c r="F33" s="471"/>
      <c r="G33" s="284"/>
      <c r="H33" s="284"/>
      <c r="I33" s="284"/>
      <c r="J33" s="284"/>
      <c r="K33" s="284"/>
      <c r="L33" s="471"/>
      <c r="M33" s="471"/>
    </row>
    <row r="34" spans="1:29" ht="42" customHeight="1">
      <c r="A34" s="503"/>
      <c r="B34" s="501"/>
      <c r="C34" s="502"/>
      <c r="D34" s="471"/>
      <c r="E34" s="471"/>
      <c r="F34" s="471"/>
      <c r="G34" s="284"/>
      <c r="H34" s="284"/>
      <c r="I34" s="284"/>
      <c r="J34" s="284"/>
      <c r="K34" s="284"/>
      <c r="L34" s="471"/>
      <c r="M34" s="471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29" ht="45" customHeight="1">
      <c r="A37" s="439" t="s">
        <v>1400</v>
      </c>
      <c r="B37" s="439" t="s">
        <v>1208</v>
      </c>
      <c r="C37" s="439" t="s">
        <v>1207</v>
      </c>
      <c r="D37" s="370" t="s">
        <v>2424</v>
      </c>
      <c r="E37" s="371"/>
      <c r="F37" s="370" t="s">
        <v>2336</v>
      </c>
      <c r="G37" s="371"/>
      <c r="H37" s="370" t="s">
        <v>2335</v>
      </c>
      <c r="I37" s="371"/>
      <c r="J37" s="370" t="s">
        <v>2425</v>
      </c>
      <c r="K37" s="371"/>
      <c r="L37" s="370" t="s">
        <v>2426</v>
      </c>
      <c r="M37" s="371"/>
    </row>
    <row r="38" spans="1:29" ht="39.75" customHeight="1">
      <c r="A38" s="440"/>
      <c r="B38" s="440"/>
      <c r="C38" s="440"/>
      <c r="D38" s="348" t="s">
        <v>2050</v>
      </c>
      <c r="E38" s="348" t="s">
        <v>2051</v>
      </c>
      <c r="F38" s="348" t="s">
        <v>2050</v>
      </c>
      <c r="G38" s="348" t="s">
        <v>2051</v>
      </c>
      <c r="H38" s="348" t="s">
        <v>2050</v>
      </c>
      <c r="I38" s="348" t="s">
        <v>2051</v>
      </c>
      <c r="J38" s="348" t="s">
        <v>2050</v>
      </c>
      <c r="K38" s="348" t="s">
        <v>2051</v>
      </c>
      <c r="L38" s="348" t="s">
        <v>2050</v>
      </c>
      <c r="M38" s="348" t="s">
        <v>2051</v>
      </c>
    </row>
    <row r="39" spans="1:29" ht="27.75" customHeight="1">
      <c r="A39" s="138" t="s">
        <v>1401</v>
      </c>
      <c r="B39" s="195">
        <v>411000</v>
      </c>
      <c r="C39" s="269" t="str">
        <f>IF(B39="","",VLOOKUP(B39,Упутство!$BE$2:$BF$1740,2,FALSE))</f>
        <v>Плате, додаци и накнаде запослених (зараде)</v>
      </c>
      <c r="D39" s="141">
        <f t="shared" ref="D39:K39" si="0">SUM(D40:D41)</f>
        <v>0</v>
      </c>
      <c r="E39" s="141">
        <f t="shared" si="0"/>
        <v>0</v>
      </c>
      <c r="F39" s="141">
        <f t="shared" si="0"/>
        <v>0</v>
      </c>
      <c r="G39" s="141">
        <f t="shared" si="0"/>
        <v>0</v>
      </c>
      <c r="H39" s="141">
        <f t="shared" si="0"/>
        <v>0</v>
      </c>
      <c r="I39" s="141">
        <f t="shared" si="0"/>
        <v>0</v>
      </c>
      <c r="J39" s="141">
        <f t="shared" si="0"/>
        <v>0</v>
      </c>
      <c r="K39" s="141">
        <f t="shared" si="0"/>
        <v>0</v>
      </c>
      <c r="L39" s="141">
        <f>SUM(F39,H39,J39)</f>
        <v>0</v>
      </c>
      <c r="M39" s="312">
        <f>SUM(G39,I39,K39)</f>
        <v>0</v>
      </c>
      <c r="AA39" s="271"/>
      <c r="AB39" s="271"/>
      <c r="AC39" s="271"/>
    </row>
    <row r="40" spans="1:29" ht="27.75" customHeight="1">
      <c r="A40" s="116" t="s">
        <v>1402</v>
      </c>
      <c r="B40" s="209"/>
      <c r="C40" s="270" t="str">
        <f>IF(B40="","",VLOOKUP(B40,Упутство!$BE$2:$BF$1740,2,FALSE))</f>
        <v/>
      </c>
      <c r="D40" s="142"/>
      <c r="E40" s="133"/>
      <c r="F40" s="133"/>
      <c r="G40" s="133"/>
      <c r="H40" s="133"/>
      <c r="I40" s="133"/>
      <c r="J40" s="133"/>
      <c r="K40" s="133"/>
      <c r="L40" s="142">
        <f t="shared" ref="L40:L72" si="1">SUM(F40,H40,J40)</f>
        <v>0</v>
      </c>
      <c r="M40" s="313">
        <f t="shared" ref="M40:M72" si="2">SUM(G40,I40,K40)</f>
        <v>0</v>
      </c>
      <c r="AA40" s="271"/>
      <c r="AB40" s="271"/>
      <c r="AC40" s="271"/>
    </row>
    <row r="41" spans="1:29" ht="27.75" customHeight="1">
      <c r="A41" s="116" t="s">
        <v>1403</v>
      </c>
      <c r="B41" s="209"/>
      <c r="C41" s="270" t="str">
        <f>IF(B41="","",VLOOKUP(B41,Упутство!$BE$2:$BF$1740,2,FALSE))</f>
        <v/>
      </c>
      <c r="D41" s="142"/>
      <c r="E41" s="133"/>
      <c r="F41" s="133"/>
      <c r="G41" s="133"/>
      <c r="H41" s="133"/>
      <c r="I41" s="133"/>
      <c r="J41" s="133"/>
      <c r="K41" s="133"/>
      <c r="L41" s="142">
        <f t="shared" si="1"/>
        <v>0</v>
      </c>
      <c r="M41" s="313">
        <f t="shared" si="2"/>
        <v>0</v>
      </c>
      <c r="AA41" s="271"/>
      <c r="AB41" s="271"/>
      <c r="AC41" s="271"/>
    </row>
    <row r="42" spans="1:29" ht="27.75" customHeight="1">
      <c r="A42" s="138" t="s">
        <v>1404</v>
      </c>
      <c r="B42" s="208">
        <v>412000</v>
      </c>
      <c r="C42" s="268" t="str">
        <f>IF(B42="","",VLOOKUP(B42,Упутство!$BE$2:$BF$1740,2,FALSE))</f>
        <v>Социјални доприноси на терет послодавца</v>
      </c>
      <c r="D42" s="141">
        <f>SUM(D43:D45)</f>
        <v>0</v>
      </c>
      <c r="E42" s="141">
        <f t="shared" ref="E42:K42" si="3">SUM(E43:E45)</f>
        <v>0</v>
      </c>
      <c r="F42" s="141">
        <f t="shared" si="3"/>
        <v>0</v>
      </c>
      <c r="G42" s="141">
        <f t="shared" ref="G42" si="4">SUM(G43:G45)</f>
        <v>0</v>
      </c>
      <c r="H42" s="141">
        <f t="shared" si="3"/>
        <v>0</v>
      </c>
      <c r="I42" s="141">
        <f t="shared" si="3"/>
        <v>0</v>
      </c>
      <c r="J42" s="141">
        <f t="shared" si="3"/>
        <v>0</v>
      </c>
      <c r="K42" s="141">
        <f t="shared" si="3"/>
        <v>0</v>
      </c>
      <c r="L42" s="141">
        <f t="shared" si="1"/>
        <v>0</v>
      </c>
      <c r="M42" s="312">
        <f t="shared" si="2"/>
        <v>0</v>
      </c>
      <c r="AA42" s="271"/>
      <c r="AB42" s="271"/>
      <c r="AC42" s="271"/>
    </row>
    <row r="43" spans="1:29" ht="27.75" customHeight="1">
      <c r="A43" s="116" t="s">
        <v>1405</v>
      </c>
      <c r="B43" s="209"/>
      <c r="C43" s="270" t="str">
        <f>IF(B43="","",VLOOKUP(B43,Упутство!$BE$2:$BF$1740,2,FALSE))</f>
        <v/>
      </c>
      <c r="D43" s="142"/>
      <c r="E43" s="133"/>
      <c r="F43" s="133"/>
      <c r="G43" s="133"/>
      <c r="H43" s="133"/>
      <c r="I43" s="133"/>
      <c r="J43" s="133"/>
      <c r="K43" s="133"/>
      <c r="L43" s="142">
        <f t="shared" si="1"/>
        <v>0</v>
      </c>
      <c r="M43" s="313">
        <f t="shared" si="2"/>
        <v>0</v>
      </c>
      <c r="AA43" s="271"/>
      <c r="AB43" s="271"/>
      <c r="AC43" s="271"/>
    </row>
    <row r="44" spans="1:29" ht="27.75" customHeight="1">
      <c r="A44" s="116" t="s">
        <v>1406</v>
      </c>
      <c r="B44" s="209"/>
      <c r="C44" s="270" t="str">
        <f>IF(B44="","",VLOOKUP(B44,Упутство!$BE$2:$BF$1740,2,FALSE))</f>
        <v/>
      </c>
      <c r="D44" s="142"/>
      <c r="E44" s="133"/>
      <c r="F44" s="133"/>
      <c r="G44" s="133"/>
      <c r="H44" s="133"/>
      <c r="I44" s="133"/>
      <c r="J44" s="133"/>
      <c r="K44" s="133"/>
      <c r="L44" s="142">
        <f t="shared" si="1"/>
        <v>0</v>
      </c>
      <c r="M44" s="313">
        <f t="shared" si="2"/>
        <v>0</v>
      </c>
      <c r="AA44" s="271"/>
      <c r="AB44" s="271"/>
      <c r="AC44" s="271"/>
    </row>
    <row r="45" spans="1:29" ht="27.75" customHeight="1">
      <c r="A45" s="116" t="s">
        <v>1407</v>
      </c>
      <c r="B45" s="209"/>
      <c r="C45" s="270" t="str">
        <f>IF(B45="","",VLOOKUP(B45,Упутство!$BE$2:$BF$1740,2,FALSE))</f>
        <v/>
      </c>
      <c r="D45" s="142"/>
      <c r="E45" s="133"/>
      <c r="F45" s="133"/>
      <c r="G45" s="133"/>
      <c r="H45" s="133"/>
      <c r="I45" s="133"/>
      <c r="J45" s="133"/>
      <c r="K45" s="133"/>
      <c r="L45" s="142">
        <f t="shared" si="1"/>
        <v>0</v>
      </c>
      <c r="M45" s="313">
        <f t="shared" si="2"/>
        <v>0</v>
      </c>
      <c r="AA45" s="271"/>
      <c r="AB45" s="271"/>
      <c r="AC45" s="271"/>
    </row>
    <row r="46" spans="1:29" ht="27.75" customHeight="1">
      <c r="A46" s="138" t="s">
        <v>1408</v>
      </c>
      <c r="B46" s="208">
        <v>421000</v>
      </c>
      <c r="C46" s="268" t="str">
        <f>IF(B46="","",VLOOKUP(B46,Упутство!$BE$2:$BF$1740,2,FALSE))</f>
        <v>Стални трошкови</v>
      </c>
      <c r="D46" s="141">
        <f t="shared" ref="D46:K46" si="5">SUM(D47:D48)</f>
        <v>0</v>
      </c>
      <c r="E46" s="141">
        <f t="shared" si="5"/>
        <v>0</v>
      </c>
      <c r="F46" s="141">
        <f t="shared" si="5"/>
        <v>0</v>
      </c>
      <c r="G46" s="141">
        <f t="shared" si="5"/>
        <v>0</v>
      </c>
      <c r="H46" s="141">
        <f t="shared" si="5"/>
        <v>0</v>
      </c>
      <c r="I46" s="141">
        <f t="shared" si="5"/>
        <v>0</v>
      </c>
      <c r="J46" s="141">
        <f t="shared" si="5"/>
        <v>0</v>
      </c>
      <c r="K46" s="141">
        <f t="shared" si="5"/>
        <v>0</v>
      </c>
      <c r="L46" s="141">
        <f t="shared" si="1"/>
        <v>0</v>
      </c>
      <c r="M46" s="312">
        <f t="shared" si="2"/>
        <v>0</v>
      </c>
      <c r="AA46" s="271"/>
      <c r="AB46" s="271"/>
      <c r="AC46" s="271"/>
    </row>
    <row r="47" spans="1:29" ht="27.75" customHeight="1">
      <c r="A47" s="116" t="s">
        <v>1409</v>
      </c>
      <c r="B47" s="209"/>
      <c r="C47" s="270" t="str">
        <f>IF(B47="","",VLOOKUP(B47,Упутство!$BE$2:$BF$1740,2,FALSE))</f>
        <v/>
      </c>
      <c r="D47" s="142"/>
      <c r="E47" s="133"/>
      <c r="F47" s="133"/>
      <c r="G47" s="133"/>
      <c r="H47" s="133"/>
      <c r="I47" s="133"/>
      <c r="J47" s="133"/>
      <c r="K47" s="133"/>
      <c r="L47" s="142">
        <f t="shared" si="1"/>
        <v>0</v>
      </c>
      <c r="M47" s="313">
        <f t="shared" si="2"/>
        <v>0</v>
      </c>
      <c r="AA47" s="271"/>
      <c r="AB47" s="271"/>
      <c r="AC47" s="271"/>
    </row>
    <row r="48" spans="1:29" ht="27.75" customHeight="1">
      <c r="A48" s="116" t="s">
        <v>1410</v>
      </c>
      <c r="B48" s="209"/>
      <c r="C48" s="270" t="str">
        <f>IF(B48="","",VLOOKUP(B48,Упутство!$BE$2:$BF$1740,2,FALSE))</f>
        <v/>
      </c>
      <c r="D48" s="142"/>
      <c r="E48" s="133"/>
      <c r="F48" s="133"/>
      <c r="G48" s="133"/>
      <c r="H48" s="133"/>
      <c r="I48" s="133"/>
      <c r="J48" s="133"/>
      <c r="K48" s="133"/>
      <c r="L48" s="142">
        <f t="shared" si="1"/>
        <v>0</v>
      </c>
      <c r="M48" s="313">
        <f t="shared" si="2"/>
        <v>0</v>
      </c>
      <c r="AA48" s="271"/>
      <c r="AB48" s="271"/>
      <c r="AC48" s="271"/>
    </row>
    <row r="49" spans="1:29" ht="27.75" customHeight="1">
      <c r="A49" s="138" t="s">
        <v>1215</v>
      </c>
      <c r="B49" s="208">
        <v>422000</v>
      </c>
      <c r="C49" s="268" t="str">
        <f>IF(B49="","",VLOOKUP(B49,Упутство!$BE$2:$BF$1740,2,FALSE))</f>
        <v>Трошкови путовања</v>
      </c>
      <c r="D49" s="141">
        <f t="shared" ref="D49:K49" si="6">SUM(D50:D52)</f>
        <v>0</v>
      </c>
      <c r="E49" s="141">
        <f t="shared" si="6"/>
        <v>0</v>
      </c>
      <c r="F49" s="141">
        <f t="shared" si="6"/>
        <v>0</v>
      </c>
      <c r="G49" s="141">
        <f t="shared" si="6"/>
        <v>0</v>
      </c>
      <c r="H49" s="141">
        <f t="shared" si="6"/>
        <v>0</v>
      </c>
      <c r="I49" s="141">
        <f t="shared" si="6"/>
        <v>0</v>
      </c>
      <c r="J49" s="141">
        <f t="shared" si="6"/>
        <v>0</v>
      </c>
      <c r="K49" s="141">
        <f t="shared" si="6"/>
        <v>0</v>
      </c>
      <c r="L49" s="141">
        <f t="shared" si="1"/>
        <v>0</v>
      </c>
      <c r="M49" s="312">
        <f t="shared" si="2"/>
        <v>0</v>
      </c>
      <c r="AA49" s="271"/>
      <c r="AB49" s="271"/>
      <c r="AC49" s="271"/>
    </row>
    <row r="50" spans="1:29" ht="27.75" customHeight="1">
      <c r="A50" s="116" t="s">
        <v>1216</v>
      </c>
      <c r="B50" s="209"/>
      <c r="C50" s="270" t="str">
        <f>IF(B50="","",VLOOKUP(B50,Упутство!$BE$2:$BF$1740,2,FALSE))</f>
        <v/>
      </c>
      <c r="D50" s="142"/>
      <c r="E50" s="133"/>
      <c r="F50" s="133"/>
      <c r="G50" s="133"/>
      <c r="H50" s="133"/>
      <c r="I50" s="133"/>
      <c r="J50" s="133"/>
      <c r="K50" s="133"/>
      <c r="L50" s="142">
        <f t="shared" si="1"/>
        <v>0</v>
      </c>
      <c r="M50" s="313">
        <f t="shared" si="2"/>
        <v>0</v>
      </c>
      <c r="AA50" s="271"/>
      <c r="AB50" s="271"/>
      <c r="AC50" s="271"/>
    </row>
    <row r="51" spans="1:29" ht="36" customHeight="1">
      <c r="A51" s="116" t="s">
        <v>1217</v>
      </c>
      <c r="B51" s="209"/>
      <c r="C51" s="270" t="str">
        <f>IF(B51="","",VLOOKUP(B51,Упутство!$BE$2:$BF$1740,2,FALSE))</f>
        <v/>
      </c>
      <c r="D51" s="142"/>
      <c r="E51" s="133"/>
      <c r="F51" s="133"/>
      <c r="G51" s="133"/>
      <c r="H51" s="133"/>
      <c r="I51" s="133"/>
      <c r="J51" s="133"/>
      <c r="K51" s="133"/>
      <c r="L51" s="142">
        <f t="shared" si="1"/>
        <v>0</v>
      </c>
      <c r="M51" s="313">
        <f t="shared" si="2"/>
        <v>0</v>
      </c>
      <c r="AA51" s="271"/>
      <c r="AB51" s="271"/>
      <c r="AC51" s="271"/>
    </row>
    <row r="52" spans="1:29" ht="27.75" customHeight="1">
      <c r="A52" s="116" t="s">
        <v>1218</v>
      </c>
      <c r="B52" s="209"/>
      <c r="C52" s="270" t="str">
        <f>IF(B52="","",VLOOKUP(B52,Упутство!$BE$2:$BF$1740,2,FALSE))</f>
        <v/>
      </c>
      <c r="D52" s="142"/>
      <c r="E52" s="133"/>
      <c r="F52" s="133"/>
      <c r="G52" s="133"/>
      <c r="H52" s="133"/>
      <c r="I52" s="133"/>
      <c r="J52" s="133"/>
      <c r="K52" s="133"/>
      <c r="L52" s="142">
        <f t="shared" si="1"/>
        <v>0</v>
      </c>
      <c r="M52" s="313">
        <f t="shared" si="2"/>
        <v>0</v>
      </c>
      <c r="AA52" s="271"/>
      <c r="AB52" s="271"/>
      <c r="AC52" s="271"/>
    </row>
    <row r="53" spans="1:29" ht="27.75" customHeight="1">
      <c r="A53" s="138" t="s">
        <v>1219</v>
      </c>
      <c r="B53" s="208">
        <v>423000</v>
      </c>
      <c r="C53" s="268" t="str">
        <f>IF(B53="","",VLOOKUP(B53,Упутство!$BE$2:$BF$1740,2,FALSE))</f>
        <v>Услуге по уговору</v>
      </c>
      <c r="D53" s="141">
        <f t="shared" ref="D53:K53" si="7">SUM(D54:D57)</f>
        <v>0</v>
      </c>
      <c r="E53" s="141">
        <f t="shared" si="7"/>
        <v>0</v>
      </c>
      <c r="F53" s="141">
        <f t="shared" si="7"/>
        <v>0</v>
      </c>
      <c r="G53" s="141">
        <f t="shared" si="7"/>
        <v>0</v>
      </c>
      <c r="H53" s="141">
        <f t="shared" si="7"/>
        <v>0</v>
      </c>
      <c r="I53" s="141">
        <f t="shared" si="7"/>
        <v>0</v>
      </c>
      <c r="J53" s="141">
        <f t="shared" si="7"/>
        <v>0</v>
      </c>
      <c r="K53" s="141">
        <f t="shared" si="7"/>
        <v>0</v>
      </c>
      <c r="L53" s="141">
        <f t="shared" si="1"/>
        <v>0</v>
      </c>
      <c r="M53" s="312">
        <f t="shared" si="2"/>
        <v>0</v>
      </c>
      <c r="AA53" s="271"/>
      <c r="AB53" s="271"/>
      <c r="AC53" s="271"/>
    </row>
    <row r="54" spans="1:29" ht="27.75" customHeight="1">
      <c r="A54" s="116" t="s">
        <v>1220</v>
      </c>
      <c r="B54" s="209"/>
      <c r="C54" s="270" t="str">
        <f>IF(B54="","",VLOOKUP(B54,Упутство!$BE$2:$BF$1740,2,FALSE))</f>
        <v/>
      </c>
      <c r="D54" s="142"/>
      <c r="E54" s="133"/>
      <c r="F54" s="142"/>
      <c r="G54" s="142"/>
      <c r="H54" s="133"/>
      <c r="I54" s="142"/>
      <c r="J54" s="133"/>
      <c r="K54" s="142"/>
      <c r="L54" s="142">
        <f t="shared" si="1"/>
        <v>0</v>
      </c>
      <c r="M54" s="313">
        <f t="shared" si="2"/>
        <v>0</v>
      </c>
      <c r="AA54" s="271"/>
      <c r="AB54" s="271"/>
      <c r="AC54" s="271"/>
    </row>
    <row r="55" spans="1:29" ht="27.75" customHeight="1">
      <c r="A55" s="116" t="s">
        <v>2058</v>
      </c>
      <c r="B55" s="209"/>
      <c r="C55" s="270" t="str">
        <f>IF(B55="","",VLOOKUP(B55,Упутство!$BE$2:$BF$1740,2,FALSE))</f>
        <v/>
      </c>
      <c r="D55" s="142"/>
      <c r="E55" s="133"/>
      <c r="F55" s="142"/>
      <c r="G55" s="142"/>
      <c r="H55" s="133"/>
      <c r="I55" s="142"/>
      <c r="J55" s="133"/>
      <c r="K55" s="142"/>
      <c r="L55" s="142">
        <f t="shared" si="1"/>
        <v>0</v>
      </c>
      <c r="M55" s="313">
        <f t="shared" si="2"/>
        <v>0</v>
      </c>
      <c r="AA55" s="271"/>
      <c r="AB55" s="271"/>
      <c r="AC55" s="271"/>
    </row>
    <row r="56" spans="1:29" ht="27.75" customHeight="1">
      <c r="A56" s="116" t="s">
        <v>2059</v>
      </c>
      <c r="B56" s="209"/>
      <c r="C56" s="270" t="str">
        <f>IF(B56="","",VLOOKUP(B56,Упутство!$BE$2:$BF$1740,2,FALSE))</f>
        <v/>
      </c>
      <c r="D56" s="142"/>
      <c r="E56" s="133"/>
      <c r="F56" s="142"/>
      <c r="G56" s="142"/>
      <c r="H56" s="133"/>
      <c r="I56" s="142"/>
      <c r="J56" s="133"/>
      <c r="K56" s="142"/>
      <c r="L56" s="142">
        <f t="shared" si="1"/>
        <v>0</v>
      </c>
      <c r="M56" s="313">
        <f t="shared" si="2"/>
        <v>0</v>
      </c>
      <c r="AA56" s="271"/>
      <c r="AB56" s="271"/>
      <c r="AC56" s="271"/>
    </row>
    <row r="57" spans="1:29" ht="27.75" customHeight="1">
      <c r="A57" s="116" t="s">
        <v>2060</v>
      </c>
      <c r="B57" s="209"/>
      <c r="C57" s="270" t="str">
        <f>IF(B57="","",VLOOKUP(B57,Упутство!$BE$2:$BF$1740,2,FALSE))</f>
        <v/>
      </c>
      <c r="D57" s="142"/>
      <c r="E57" s="133"/>
      <c r="F57" s="142"/>
      <c r="G57" s="142"/>
      <c r="H57" s="133"/>
      <c r="I57" s="142"/>
      <c r="J57" s="133"/>
      <c r="K57" s="142"/>
      <c r="L57" s="142">
        <f t="shared" si="1"/>
        <v>0</v>
      </c>
      <c r="M57" s="313">
        <f t="shared" si="2"/>
        <v>0</v>
      </c>
      <c r="AA57" s="271"/>
      <c r="AB57" s="271"/>
      <c r="AC57" s="271"/>
    </row>
    <row r="58" spans="1:29" ht="27.75" customHeight="1">
      <c r="A58" s="138" t="s">
        <v>2061</v>
      </c>
      <c r="B58" s="208">
        <v>424000</v>
      </c>
      <c r="C58" s="268" t="str">
        <f>IF(B58="","",VLOOKUP(B58,Упутство!$BE$2:$BF$1740,2,FALSE))</f>
        <v>Специјализоване услуге</v>
      </c>
      <c r="D58" s="141">
        <f t="shared" ref="D58:K58" si="8">SUM(D59:D62)</f>
        <v>0</v>
      </c>
      <c r="E58" s="141">
        <f t="shared" si="8"/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141">
        <f t="shared" si="1"/>
        <v>0</v>
      </c>
      <c r="M58" s="312">
        <f t="shared" si="2"/>
        <v>0</v>
      </c>
      <c r="AA58" s="271"/>
      <c r="AB58" s="271"/>
      <c r="AC58" s="271"/>
    </row>
    <row r="59" spans="1:29" ht="27.75" customHeight="1">
      <c r="A59" s="116" t="s">
        <v>2062</v>
      </c>
      <c r="B59" s="209"/>
      <c r="C59" s="270" t="str">
        <f>IF(B59="","",VLOOKUP(B59,Упутство!$BE$2:$BF$1740,2,FALSE))</f>
        <v/>
      </c>
      <c r="D59" s="142"/>
      <c r="E59" s="133"/>
      <c r="F59" s="133"/>
      <c r="G59" s="133"/>
      <c r="H59" s="133"/>
      <c r="I59" s="133"/>
      <c r="J59" s="133"/>
      <c r="K59" s="133"/>
      <c r="L59" s="142">
        <f t="shared" si="1"/>
        <v>0</v>
      </c>
      <c r="M59" s="313">
        <f t="shared" si="2"/>
        <v>0</v>
      </c>
      <c r="AA59" s="271"/>
      <c r="AB59" s="271"/>
      <c r="AC59" s="271"/>
    </row>
    <row r="60" spans="1:29" ht="27.75" customHeight="1">
      <c r="A60" s="116" t="s">
        <v>2063</v>
      </c>
      <c r="B60" s="209"/>
      <c r="C60" s="270" t="str">
        <f>IF(B60="","",VLOOKUP(B60,Упутство!$BE$2:$BF$1740,2,FALSE))</f>
        <v/>
      </c>
      <c r="D60" s="142"/>
      <c r="E60" s="133"/>
      <c r="F60" s="133"/>
      <c r="G60" s="133"/>
      <c r="H60" s="133"/>
      <c r="I60" s="133"/>
      <c r="J60" s="133"/>
      <c r="K60" s="133"/>
      <c r="L60" s="142">
        <f t="shared" si="1"/>
        <v>0</v>
      </c>
      <c r="M60" s="313">
        <f t="shared" si="2"/>
        <v>0</v>
      </c>
      <c r="AA60" s="271"/>
      <c r="AB60" s="271"/>
      <c r="AC60" s="271"/>
    </row>
    <row r="61" spans="1:29" ht="27.75" customHeight="1">
      <c r="A61" s="116" t="s">
        <v>2064</v>
      </c>
      <c r="B61" s="209"/>
      <c r="C61" s="270" t="str">
        <f>IF(B61="","",VLOOKUP(B61,Упутство!$BE$2:$BF$1740,2,FALSE))</f>
        <v/>
      </c>
      <c r="D61" s="142"/>
      <c r="E61" s="133"/>
      <c r="F61" s="133"/>
      <c r="G61" s="133"/>
      <c r="H61" s="133"/>
      <c r="I61" s="133"/>
      <c r="J61" s="133"/>
      <c r="K61" s="133"/>
      <c r="L61" s="142">
        <f t="shared" si="1"/>
        <v>0</v>
      </c>
      <c r="M61" s="313">
        <f t="shared" si="2"/>
        <v>0</v>
      </c>
      <c r="AA61" s="271"/>
      <c r="AB61" s="271"/>
      <c r="AC61" s="271"/>
    </row>
    <row r="62" spans="1:29" ht="27.75" customHeight="1">
      <c r="A62" s="116" t="s">
        <v>2065</v>
      </c>
      <c r="B62" s="209"/>
      <c r="C62" s="270" t="str">
        <f>IF(B62="","",VLOOKUP(B62,Упутство!$BE$2:$BF$1740,2,FALSE))</f>
        <v/>
      </c>
      <c r="D62" s="142"/>
      <c r="E62" s="133"/>
      <c r="F62" s="133"/>
      <c r="G62" s="133"/>
      <c r="H62" s="133"/>
      <c r="I62" s="133"/>
      <c r="J62" s="133"/>
      <c r="K62" s="133"/>
      <c r="L62" s="142">
        <f t="shared" si="1"/>
        <v>0</v>
      </c>
      <c r="M62" s="313">
        <f t="shared" si="2"/>
        <v>0</v>
      </c>
      <c r="AA62" s="271"/>
      <c r="AB62" s="271"/>
      <c r="AC62" s="271"/>
    </row>
    <row r="63" spans="1:29" ht="27.75" customHeight="1">
      <c r="A63" s="138" t="s">
        <v>2066</v>
      </c>
      <c r="B63" s="208">
        <v>426000</v>
      </c>
      <c r="C63" s="268" t="str">
        <f>IF(B63="","",VLOOKUP(B63,Упутство!$BE$2:$BF$1740,2,FALSE))</f>
        <v>Материјал</v>
      </c>
      <c r="D63" s="141">
        <f>SUM(D64:D69)</f>
        <v>0</v>
      </c>
      <c r="E63" s="141">
        <f t="shared" ref="E63:K63" si="9">SUM(E64:E69)</f>
        <v>0</v>
      </c>
      <c r="F63" s="141">
        <f t="shared" si="9"/>
        <v>0</v>
      </c>
      <c r="G63" s="141">
        <f t="shared" ref="G63" si="10">SUM(G64:G69)</f>
        <v>0</v>
      </c>
      <c r="H63" s="141">
        <f t="shared" si="9"/>
        <v>0</v>
      </c>
      <c r="I63" s="141">
        <f t="shared" si="9"/>
        <v>0</v>
      </c>
      <c r="J63" s="141">
        <f t="shared" si="9"/>
        <v>0</v>
      </c>
      <c r="K63" s="141">
        <f t="shared" si="9"/>
        <v>0</v>
      </c>
      <c r="L63" s="141">
        <f t="shared" si="1"/>
        <v>0</v>
      </c>
      <c r="M63" s="312">
        <f t="shared" si="2"/>
        <v>0</v>
      </c>
      <c r="AA63" s="271"/>
      <c r="AB63" s="271"/>
      <c r="AC63" s="271"/>
    </row>
    <row r="64" spans="1:29" ht="27.75" customHeight="1">
      <c r="A64" s="116" t="s">
        <v>359</v>
      </c>
      <c r="B64" s="209"/>
      <c r="C64" s="270" t="str">
        <f>IF(B64="","",VLOOKUP(B64,Упутство!$BE$2:$BF$1740,2,FALSE))</f>
        <v/>
      </c>
      <c r="D64" s="142"/>
      <c r="E64" s="133"/>
      <c r="F64" s="133"/>
      <c r="G64" s="133"/>
      <c r="H64" s="133"/>
      <c r="I64" s="133"/>
      <c r="J64" s="133"/>
      <c r="K64" s="133"/>
      <c r="L64" s="142">
        <f t="shared" si="1"/>
        <v>0</v>
      </c>
      <c r="M64" s="313">
        <f t="shared" si="2"/>
        <v>0</v>
      </c>
      <c r="AA64" s="271"/>
      <c r="AB64" s="271"/>
      <c r="AC64" s="271"/>
    </row>
    <row r="65" spans="1:29" ht="27.75" customHeight="1">
      <c r="A65" s="116" t="s">
        <v>360</v>
      </c>
      <c r="B65" s="209"/>
      <c r="C65" s="270" t="str">
        <f>IF(B65="","",VLOOKUP(B65,Упутство!$BE$2:$BF$1740,2,FALSE))</f>
        <v/>
      </c>
      <c r="D65" s="142"/>
      <c r="E65" s="133"/>
      <c r="F65" s="133"/>
      <c r="G65" s="133"/>
      <c r="H65" s="133"/>
      <c r="I65" s="133"/>
      <c r="J65" s="133"/>
      <c r="K65" s="133"/>
      <c r="L65" s="142">
        <f t="shared" si="1"/>
        <v>0</v>
      </c>
      <c r="M65" s="313">
        <f t="shared" si="2"/>
        <v>0</v>
      </c>
      <c r="AA65" s="271"/>
      <c r="AB65" s="271"/>
      <c r="AC65" s="271"/>
    </row>
    <row r="66" spans="1:29" ht="27.75" customHeight="1">
      <c r="A66" s="116" t="s">
        <v>361</v>
      </c>
      <c r="B66" s="209"/>
      <c r="C66" s="270" t="str">
        <f>IF(B66="","",VLOOKUP(B66,Упутство!$BE$2:$BF$1740,2,FALSE))</f>
        <v/>
      </c>
      <c r="D66" s="142"/>
      <c r="E66" s="133"/>
      <c r="F66" s="133"/>
      <c r="G66" s="133"/>
      <c r="H66" s="133"/>
      <c r="I66" s="133"/>
      <c r="J66" s="133"/>
      <c r="K66" s="133"/>
      <c r="L66" s="142">
        <f t="shared" si="1"/>
        <v>0</v>
      </c>
      <c r="M66" s="313">
        <f t="shared" si="2"/>
        <v>0</v>
      </c>
      <c r="AA66" s="271"/>
      <c r="AB66" s="271"/>
      <c r="AC66" s="271"/>
    </row>
    <row r="67" spans="1:29" ht="27.75" customHeight="1">
      <c r="A67" s="116" t="s">
        <v>362</v>
      </c>
      <c r="B67" s="209"/>
      <c r="C67" s="270" t="str">
        <f>IF(B67="","",VLOOKUP(B67,Упутство!$BE$2:$BF$1740,2,FALSE))</f>
        <v/>
      </c>
      <c r="D67" s="142"/>
      <c r="E67" s="133"/>
      <c r="F67" s="133"/>
      <c r="G67" s="133"/>
      <c r="H67" s="133"/>
      <c r="I67" s="133"/>
      <c r="J67" s="133"/>
      <c r="K67" s="133"/>
      <c r="L67" s="142">
        <f t="shared" si="1"/>
        <v>0</v>
      </c>
      <c r="M67" s="313">
        <f t="shared" si="2"/>
        <v>0</v>
      </c>
      <c r="AA67" s="271"/>
      <c r="AB67" s="271"/>
      <c r="AC67" s="271"/>
    </row>
    <row r="68" spans="1:29" ht="27.75" customHeight="1">
      <c r="A68" s="116" t="s">
        <v>363</v>
      </c>
      <c r="B68" s="209"/>
      <c r="C68" s="270" t="str">
        <f>IF(B68="","",VLOOKUP(B68,Упутство!$BE$2:$BF$1740,2,FALSE))</f>
        <v/>
      </c>
      <c r="D68" s="142"/>
      <c r="E68" s="133"/>
      <c r="F68" s="133"/>
      <c r="G68" s="133"/>
      <c r="H68" s="133"/>
      <c r="I68" s="133"/>
      <c r="J68" s="133"/>
      <c r="K68" s="133"/>
      <c r="L68" s="142">
        <f t="shared" si="1"/>
        <v>0</v>
      </c>
      <c r="M68" s="313">
        <f t="shared" si="2"/>
        <v>0</v>
      </c>
      <c r="AA68" s="271"/>
      <c r="AB68" s="271"/>
      <c r="AC68" s="271"/>
    </row>
    <row r="69" spans="1:29" ht="27.75" customHeight="1">
      <c r="A69" s="116" t="s">
        <v>364</v>
      </c>
      <c r="B69" s="209"/>
      <c r="C69" s="270" t="str">
        <f>IF(B69="","",VLOOKUP(B69,Упутство!$BE$2:$BF$1740,2,FALSE))</f>
        <v/>
      </c>
      <c r="D69" s="142"/>
      <c r="E69" s="133"/>
      <c r="F69" s="133"/>
      <c r="G69" s="133"/>
      <c r="H69" s="133"/>
      <c r="I69" s="133"/>
      <c r="J69" s="133"/>
      <c r="K69" s="133"/>
      <c r="L69" s="142">
        <f t="shared" si="1"/>
        <v>0</v>
      </c>
      <c r="M69" s="313">
        <f t="shared" si="2"/>
        <v>0</v>
      </c>
      <c r="AA69" s="271"/>
      <c r="AB69" s="271"/>
      <c r="AC69" s="271"/>
    </row>
    <row r="70" spans="1:29" ht="27.75" customHeight="1">
      <c r="A70" s="138" t="s">
        <v>365</v>
      </c>
      <c r="B70" s="208">
        <v>481000</v>
      </c>
      <c r="C70" s="268" t="str">
        <f>IF(B70="","",VLOOKUP(B70,Упутство!$BE$2:$BF$1740,2,FALSE))</f>
        <v>Дотације невладиним организацијама</v>
      </c>
      <c r="D70" s="141">
        <f t="shared" ref="D70:K70" si="11">SUM(D71:D72)</f>
        <v>0</v>
      </c>
      <c r="E70" s="141">
        <f t="shared" si="11"/>
        <v>0</v>
      </c>
      <c r="F70" s="141">
        <f t="shared" si="11"/>
        <v>0</v>
      </c>
      <c r="G70" s="141">
        <f t="shared" si="11"/>
        <v>0</v>
      </c>
      <c r="H70" s="141">
        <f t="shared" si="11"/>
        <v>0</v>
      </c>
      <c r="I70" s="141">
        <f t="shared" si="11"/>
        <v>0</v>
      </c>
      <c r="J70" s="141">
        <f t="shared" si="11"/>
        <v>0</v>
      </c>
      <c r="K70" s="141">
        <f t="shared" si="11"/>
        <v>0</v>
      </c>
      <c r="L70" s="141">
        <f t="shared" si="1"/>
        <v>0</v>
      </c>
      <c r="M70" s="312">
        <f t="shared" si="2"/>
        <v>0</v>
      </c>
      <c r="AA70" s="271"/>
      <c r="AB70" s="271"/>
      <c r="AC70" s="271"/>
    </row>
    <row r="71" spans="1:29" ht="27.75" customHeight="1">
      <c r="A71" s="116" t="s">
        <v>366</v>
      </c>
      <c r="B71" s="209"/>
      <c r="C71" s="270" t="str">
        <f>IF(B71="","",VLOOKUP(B71,Упутство!$BE$2:$BF$1740,2,FALSE))</f>
        <v/>
      </c>
      <c r="D71" s="142"/>
      <c r="E71" s="133"/>
      <c r="F71" s="133"/>
      <c r="G71" s="133"/>
      <c r="H71" s="133"/>
      <c r="I71" s="133"/>
      <c r="J71" s="133"/>
      <c r="K71" s="133"/>
      <c r="L71" s="142">
        <f t="shared" si="1"/>
        <v>0</v>
      </c>
      <c r="M71" s="313">
        <f t="shared" si="2"/>
        <v>0</v>
      </c>
      <c r="AA71" s="271"/>
      <c r="AB71" s="271"/>
      <c r="AC71" s="271"/>
    </row>
    <row r="72" spans="1:29" ht="27.75" customHeight="1">
      <c r="A72" s="116" t="s">
        <v>367</v>
      </c>
      <c r="B72" s="209"/>
      <c r="C72" s="270" t="str">
        <f>IF(B72="","",VLOOKUP(B72,Упутство!$BE$2:$BF$1740,2,FALSE))</f>
        <v/>
      </c>
      <c r="D72" s="142"/>
      <c r="E72" s="133"/>
      <c r="F72" s="133"/>
      <c r="G72" s="133"/>
      <c r="H72" s="133"/>
      <c r="I72" s="133"/>
      <c r="J72" s="133"/>
      <c r="K72" s="133"/>
      <c r="L72" s="142">
        <f t="shared" si="1"/>
        <v>0</v>
      </c>
      <c r="M72" s="313">
        <f t="shared" si="2"/>
        <v>0</v>
      </c>
      <c r="AA72" s="271"/>
      <c r="AB72" s="271"/>
      <c r="AC72" s="271"/>
    </row>
    <row r="73" spans="1:29" ht="27.75" customHeight="1">
      <c r="A73" s="138" t="s">
        <v>368</v>
      </c>
      <c r="B73" s="208">
        <v>482000</v>
      </c>
      <c r="C73" s="268" t="str">
        <f>IF(B73="","",VLOOKUP(B73,Упутство!$BE$2:$BF$1740,2,FALSE))</f>
        <v>Порези, обавезне таксе, казне и пенали</v>
      </c>
      <c r="D73" s="141">
        <f t="shared" ref="D73:K73" si="12">SUM(D74:D75)</f>
        <v>0</v>
      </c>
      <c r="E73" s="141">
        <f t="shared" si="12"/>
        <v>0</v>
      </c>
      <c r="F73" s="141">
        <f t="shared" si="12"/>
        <v>0</v>
      </c>
      <c r="G73" s="141">
        <f t="shared" si="12"/>
        <v>0</v>
      </c>
      <c r="H73" s="141">
        <f t="shared" si="12"/>
        <v>0</v>
      </c>
      <c r="I73" s="141">
        <f t="shared" si="12"/>
        <v>0</v>
      </c>
      <c r="J73" s="141">
        <f t="shared" si="12"/>
        <v>0</v>
      </c>
      <c r="K73" s="141">
        <f t="shared" si="12"/>
        <v>0</v>
      </c>
      <c r="L73" s="141">
        <f t="shared" ref="L73:L97" si="13">SUM(F73,H73,J73)</f>
        <v>0</v>
      </c>
      <c r="M73" s="312">
        <f t="shared" ref="M73:M98" si="14">SUM(G73,I73,K73)</f>
        <v>0</v>
      </c>
      <c r="AA73" s="271"/>
      <c r="AB73" s="271"/>
      <c r="AC73" s="271"/>
    </row>
    <row r="74" spans="1:29" ht="27.75" customHeight="1">
      <c r="A74" s="116" t="s">
        <v>370</v>
      </c>
      <c r="B74" s="209"/>
      <c r="C74" s="270" t="str">
        <f>IF(B74="","",VLOOKUP(B74,Упутство!$BE$2:$BF$1740,2,FALSE))</f>
        <v/>
      </c>
      <c r="D74" s="142"/>
      <c r="E74" s="133"/>
      <c r="F74" s="133"/>
      <c r="G74" s="133"/>
      <c r="H74" s="133"/>
      <c r="I74" s="133"/>
      <c r="J74" s="133"/>
      <c r="K74" s="133"/>
      <c r="L74" s="142">
        <f t="shared" si="13"/>
        <v>0</v>
      </c>
      <c r="M74" s="313">
        <f t="shared" si="14"/>
        <v>0</v>
      </c>
      <c r="AA74" s="271"/>
      <c r="AB74" s="271"/>
      <c r="AC74" s="271"/>
    </row>
    <row r="75" spans="1:29" ht="27.75" customHeight="1">
      <c r="A75" s="116" t="s">
        <v>371</v>
      </c>
      <c r="B75" s="209"/>
      <c r="C75" s="270" t="str">
        <f>IF(B75="","",VLOOKUP(B75,Упутство!$BE$2:$BF$1740,2,FALSE))</f>
        <v/>
      </c>
      <c r="D75" s="142"/>
      <c r="E75" s="133"/>
      <c r="F75" s="133"/>
      <c r="G75" s="133"/>
      <c r="H75" s="133"/>
      <c r="I75" s="133"/>
      <c r="J75" s="133"/>
      <c r="K75" s="133"/>
      <c r="L75" s="142">
        <f t="shared" si="13"/>
        <v>0</v>
      </c>
      <c r="M75" s="313">
        <f t="shared" si="14"/>
        <v>0</v>
      </c>
      <c r="AA75" s="271"/>
      <c r="AB75" s="271"/>
      <c r="AC75" s="271"/>
    </row>
    <row r="76" spans="1:29" ht="27.75" customHeight="1">
      <c r="A76" s="138" t="s">
        <v>372</v>
      </c>
      <c r="B76" s="208">
        <v>511000</v>
      </c>
      <c r="C76" s="268" t="str">
        <f>IF(B76="","",VLOOKUP(B76,Упутство!$BE$2:$BF$1740,2,FALSE))</f>
        <v>Зграде и грађевински објекти</v>
      </c>
      <c r="D76" s="141">
        <f>SUM(D77:D80)</f>
        <v>0</v>
      </c>
      <c r="E76" s="141">
        <f t="shared" ref="E76:K76" si="15">SUM(E77:E80)</f>
        <v>0</v>
      </c>
      <c r="F76" s="141">
        <f t="shared" si="15"/>
        <v>0</v>
      </c>
      <c r="G76" s="141">
        <f t="shared" ref="G76" si="16">SUM(G77:G80)</f>
        <v>0</v>
      </c>
      <c r="H76" s="141">
        <f t="shared" si="15"/>
        <v>0</v>
      </c>
      <c r="I76" s="141">
        <f t="shared" si="15"/>
        <v>0</v>
      </c>
      <c r="J76" s="141">
        <f t="shared" si="15"/>
        <v>0</v>
      </c>
      <c r="K76" s="141">
        <f t="shared" si="15"/>
        <v>0</v>
      </c>
      <c r="L76" s="141">
        <f t="shared" si="13"/>
        <v>0</v>
      </c>
      <c r="M76" s="312">
        <f t="shared" si="14"/>
        <v>0</v>
      </c>
      <c r="AA76" s="271"/>
      <c r="AB76" s="271"/>
      <c r="AC76" s="271"/>
    </row>
    <row r="77" spans="1:29" ht="27.75" customHeight="1">
      <c r="A77" s="116" t="s">
        <v>373</v>
      </c>
      <c r="B77" s="209"/>
      <c r="C77" s="270" t="str">
        <f>IF(B77="","",VLOOKUP(B77,Упутство!$BE$2:$BF$1740,2,FALSE))</f>
        <v/>
      </c>
      <c r="D77" s="142"/>
      <c r="E77" s="133"/>
      <c r="F77" s="133"/>
      <c r="G77" s="133"/>
      <c r="H77" s="133"/>
      <c r="I77" s="133"/>
      <c r="J77" s="133"/>
      <c r="K77" s="133"/>
      <c r="L77" s="142">
        <f t="shared" si="13"/>
        <v>0</v>
      </c>
      <c r="M77" s="313">
        <f t="shared" si="14"/>
        <v>0</v>
      </c>
      <c r="AA77" s="271"/>
      <c r="AB77" s="271"/>
      <c r="AC77" s="271"/>
    </row>
    <row r="78" spans="1:29" ht="27.75" customHeight="1">
      <c r="A78" s="116" t="s">
        <v>374</v>
      </c>
      <c r="B78" s="209"/>
      <c r="C78" s="270" t="str">
        <f>IF(B78="","",VLOOKUP(B78,Упутство!$BE$2:$BF$1740,2,FALSE))</f>
        <v/>
      </c>
      <c r="D78" s="142"/>
      <c r="E78" s="133"/>
      <c r="F78" s="133"/>
      <c r="G78" s="133"/>
      <c r="H78" s="133"/>
      <c r="I78" s="133"/>
      <c r="J78" s="133"/>
      <c r="K78" s="133"/>
      <c r="L78" s="142">
        <f t="shared" si="13"/>
        <v>0</v>
      </c>
      <c r="M78" s="313">
        <f t="shared" si="14"/>
        <v>0</v>
      </c>
      <c r="AA78" s="271"/>
      <c r="AB78" s="271"/>
      <c r="AC78" s="271"/>
    </row>
    <row r="79" spans="1:29" ht="27.75" customHeight="1">
      <c r="A79" s="116" t="s">
        <v>375</v>
      </c>
      <c r="B79" s="209"/>
      <c r="C79" s="270" t="str">
        <f>IF(B79="","",VLOOKUP(B79,Упутство!$BE$2:$BF$1740,2,FALSE))</f>
        <v/>
      </c>
      <c r="D79" s="142"/>
      <c r="E79" s="133"/>
      <c r="F79" s="133"/>
      <c r="G79" s="133"/>
      <c r="H79" s="133"/>
      <c r="I79" s="133"/>
      <c r="J79" s="133"/>
      <c r="K79" s="133"/>
      <c r="L79" s="142">
        <f t="shared" si="13"/>
        <v>0</v>
      </c>
      <c r="M79" s="313">
        <f t="shared" si="14"/>
        <v>0</v>
      </c>
      <c r="AA79" s="271"/>
      <c r="AB79" s="271"/>
      <c r="AC79" s="271"/>
    </row>
    <row r="80" spans="1:29" ht="27.75" customHeight="1">
      <c r="A80" s="116" t="s">
        <v>376</v>
      </c>
      <c r="B80" s="209"/>
      <c r="C80" s="270" t="str">
        <f>IF(B80="","",VLOOKUP(B80,Упутство!$BE$2:$BF$1740,2,FALSE))</f>
        <v/>
      </c>
      <c r="D80" s="142"/>
      <c r="E80" s="133"/>
      <c r="F80" s="133"/>
      <c r="G80" s="133"/>
      <c r="H80" s="133"/>
      <c r="I80" s="133"/>
      <c r="J80" s="133"/>
      <c r="K80" s="133"/>
      <c r="L80" s="142">
        <f t="shared" si="13"/>
        <v>0</v>
      </c>
      <c r="M80" s="313">
        <f t="shared" si="14"/>
        <v>0</v>
      </c>
      <c r="AA80" s="271"/>
      <c r="AB80" s="271"/>
      <c r="AC80" s="271"/>
    </row>
    <row r="81" spans="1:29" ht="27.75" customHeight="1">
      <c r="A81" s="138" t="s">
        <v>377</v>
      </c>
      <c r="B81" s="208">
        <v>512000</v>
      </c>
      <c r="C81" s="268" t="str">
        <f>IF(B81="","",VLOOKUP(B81,Упутство!$BE$2:$BF$1740,2,FALSE))</f>
        <v>Машине и опрема</v>
      </c>
      <c r="D81" s="141">
        <f>SUM(D82:D84)</f>
        <v>0</v>
      </c>
      <c r="E81" s="141">
        <f t="shared" ref="E81:K81" si="17">SUM(E82:E84)</f>
        <v>0</v>
      </c>
      <c r="F81" s="141">
        <f t="shared" si="17"/>
        <v>0</v>
      </c>
      <c r="G81" s="141">
        <f t="shared" ref="G81" si="18">SUM(G82:G84)</f>
        <v>0</v>
      </c>
      <c r="H81" s="141">
        <f t="shared" si="17"/>
        <v>0</v>
      </c>
      <c r="I81" s="141">
        <f t="shared" si="17"/>
        <v>0</v>
      </c>
      <c r="J81" s="141">
        <f t="shared" si="17"/>
        <v>0</v>
      </c>
      <c r="K81" s="141">
        <f t="shared" si="17"/>
        <v>0</v>
      </c>
      <c r="L81" s="141">
        <f t="shared" si="13"/>
        <v>0</v>
      </c>
      <c r="M81" s="312">
        <f t="shared" si="14"/>
        <v>0</v>
      </c>
      <c r="AA81" s="271"/>
      <c r="AB81" s="271"/>
      <c r="AC81" s="271"/>
    </row>
    <row r="82" spans="1:29" ht="27.75" customHeight="1">
      <c r="A82" s="116" t="s">
        <v>378</v>
      </c>
      <c r="B82" s="209"/>
      <c r="C82" s="270" t="str">
        <f>IF(B82="","",VLOOKUP(B82,Упутство!$BE$2:$BF$1740,2,FALSE))</f>
        <v/>
      </c>
      <c r="D82" s="142"/>
      <c r="E82" s="133"/>
      <c r="F82" s="133"/>
      <c r="G82" s="133"/>
      <c r="H82" s="133"/>
      <c r="I82" s="133"/>
      <c r="J82" s="133"/>
      <c r="K82" s="133"/>
      <c r="L82" s="142">
        <f t="shared" si="13"/>
        <v>0</v>
      </c>
      <c r="M82" s="313">
        <f t="shared" si="14"/>
        <v>0</v>
      </c>
      <c r="AA82" s="271"/>
      <c r="AB82" s="271"/>
      <c r="AC82" s="271"/>
    </row>
    <row r="83" spans="1:29" ht="27.75" customHeight="1">
      <c r="A83" s="116" t="s">
        <v>379</v>
      </c>
      <c r="B83" s="209"/>
      <c r="C83" s="270" t="str">
        <f>IF(B83="","",VLOOKUP(B83,Упутство!$BE$2:$BF$1740,2,FALSE))</f>
        <v/>
      </c>
      <c r="D83" s="142"/>
      <c r="E83" s="133"/>
      <c r="F83" s="133"/>
      <c r="G83" s="133"/>
      <c r="H83" s="133"/>
      <c r="I83" s="133"/>
      <c r="J83" s="133"/>
      <c r="K83" s="133"/>
      <c r="L83" s="142">
        <f t="shared" si="13"/>
        <v>0</v>
      </c>
      <c r="M83" s="313">
        <f t="shared" si="14"/>
        <v>0</v>
      </c>
      <c r="AA83" s="271"/>
      <c r="AB83" s="271"/>
      <c r="AC83" s="271"/>
    </row>
    <row r="84" spans="1:29" ht="27.75" customHeight="1">
      <c r="A84" s="116" t="s">
        <v>380</v>
      </c>
      <c r="B84" s="209"/>
      <c r="C84" s="270" t="str">
        <f>IF(B84="","",VLOOKUP(B84,Упутство!$BE$2:$BF$1740,2,FALSE))</f>
        <v/>
      </c>
      <c r="D84" s="142"/>
      <c r="E84" s="133"/>
      <c r="F84" s="133"/>
      <c r="G84" s="133"/>
      <c r="H84" s="133"/>
      <c r="I84" s="133"/>
      <c r="J84" s="133"/>
      <c r="K84" s="133"/>
      <c r="L84" s="142">
        <f t="shared" si="13"/>
        <v>0</v>
      </c>
      <c r="M84" s="313">
        <f t="shared" si="14"/>
        <v>0</v>
      </c>
      <c r="AA84" s="271"/>
      <c r="AB84" s="271"/>
      <c r="AC84" s="271"/>
    </row>
    <row r="85" spans="1:29" ht="27.75" customHeight="1">
      <c r="A85" s="138" t="s">
        <v>381</v>
      </c>
      <c r="B85" s="208">
        <v>513000</v>
      </c>
      <c r="C85" s="268" t="str">
        <f>IF(B85="","",VLOOKUP(B85,Упутство!$BE$2:$BF$1740,2,FALSE))</f>
        <v>Остале некретнине и опрема</v>
      </c>
      <c r="D85" s="141">
        <f t="shared" ref="D85:K85" si="19">SUM(D86:D86)</f>
        <v>0</v>
      </c>
      <c r="E85" s="141">
        <f t="shared" si="19"/>
        <v>0</v>
      </c>
      <c r="F85" s="141">
        <f t="shared" si="19"/>
        <v>0</v>
      </c>
      <c r="G85" s="141">
        <f t="shared" si="19"/>
        <v>0</v>
      </c>
      <c r="H85" s="141">
        <f t="shared" si="19"/>
        <v>0</v>
      </c>
      <c r="I85" s="141">
        <f t="shared" si="19"/>
        <v>0</v>
      </c>
      <c r="J85" s="141">
        <f t="shared" si="19"/>
        <v>0</v>
      </c>
      <c r="K85" s="141">
        <f t="shared" si="19"/>
        <v>0</v>
      </c>
      <c r="L85" s="141">
        <f t="shared" si="13"/>
        <v>0</v>
      </c>
      <c r="M85" s="312">
        <f t="shared" si="14"/>
        <v>0</v>
      </c>
      <c r="AA85" s="271"/>
      <c r="AB85" s="271"/>
      <c r="AC85" s="271"/>
    </row>
    <row r="86" spans="1:29" ht="27.75" customHeight="1">
      <c r="A86" s="116" t="s">
        <v>382</v>
      </c>
      <c r="B86" s="209"/>
      <c r="C86" s="270" t="str">
        <f>IF(B86="","",VLOOKUP(B86,Упутство!$BE$2:$BF$1740,2,FALSE))</f>
        <v/>
      </c>
      <c r="D86" s="142"/>
      <c r="E86" s="133"/>
      <c r="F86" s="133"/>
      <c r="G86" s="133"/>
      <c r="H86" s="133"/>
      <c r="I86" s="133"/>
      <c r="J86" s="133"/>
      <c r="K86" s="133"/>
      <c r="L86" s="142">
        <f t="shared" si="13"/>
        <v>0</v>
      </c>
      <c r="M86" s="313">
        <f t="shared" si="14"/>
        <v>0</v>
      </c>
      <c r="AA86" s="271"/>
      <c r="AB86" s="271"/>
      <c r="AC86" s="271"/>
    </row>
    <row r="87" spans="1:29" ht="27.75" customHeight="1">
      <c r="A87" s="138" t="s">
        <v>383</v>
      </c>
      <c r="B87" s="208">
        <v>514000</v>
      </c>
      <c r="C87" s="268" t="str">
        <f>IF(B87="","",VLOOKUP(B87,Упутство!$BE$2:$BF$1740,2,FALSE))</f>
        <v>Култивисана имовина</v>
      </c>
      <c r="D87" s="141">
        <f>SUM(D88:D90)</f>
        <v>0</v>
      </c>
      <c r="E87" s="141">
        <f t="shared" ref="E87:K87" si="20">SUM(E88:E90)</f>
        <v>0</v>
      </c>
      <c r="F87" s="141">
        <f t="shared" si="20"/>
        <v>0</v>
      </c>
      <c r="G87" s="141">
        <f t="shared" ref="G87" si="21">SUM(G88:G90)</f>
        <v>0</v>
      </c>
      <c r="H87" s="141">
        <f t="shared" si="20"/>
        <v>0</v>
      </c>
      <c r="I87" s="141">
        <f t="shared" si="20"/>
        <v>0</v>
      </c>
      <c r="J87" s="141">
        <f t="shared" si="20"/>
        <v>0</v>
      </c>
      <c r="K87" s="141">
        <f t="shared" si="20"/>
        <v>0</v>
      </c>
      <c r="L87" s="141">
        <f t="shared" si="13"/>
        <v>0</v>
      </c>
      <c r="M87" s="312">
        <f t="shared" si="14"/>
        <v>0</v>
      </c>
      <c r="AA87" s="271"/>
      <c r="AB87" s="271"/>
      <c r="AC87" s="271"/>
    </row>
    <row r="88" spans="1:29" ht="27.75" customHeight="1">
      <c r="A88" s="116" t="s">
        <v>384</v>
      </c>
      <c r="B88" s="209"/>
      <c r="C88" s="270" t="str">
        <f>IF(B88="","",VLOOKUP(B88,Упутство!$BE$2:$BF$1740,2,FALSE))</f>
        <v/>
      </c>
      <c r="D88" s="142"/>
      <c r="E88" s="133"/>
      <c r="F88" s="133"/>
      <c r="G88" s="133"/>
      <c r="H88" s="133"/>
      <c r="I88" s="133"/>
      <c r="J88" s="133"/>
      <c r="K88" s="133"/>
      <c r="L88" s="142">
        <f t="shared" si="13"/>
        <v>0</v>
      </c>
      <c r="M88" s="313">
        <f t="shared" si="14"/>
        <v>0</v>
      </c>
      <c r="AA88" s="271"/>
      <c r="AB88" s="271"/>
      <c r="AC88" s="271"/>
    </row>
    <row r="89" spans="1:29" ht="27.75" customHeight="1">
      <c r="A89" s="116" t="s">
        <v>385</v>
      </c>
      <c r="B89" s="209"/>
      <c r="C89" s="270" t="str">
        <f>IF(B89="","",VLOOKUP(B89,Упутство!$BE$2:$BF$1740,2,FALSE))</f>
        <v/>
      </c>
      <c r="D89" s="142"/>
      <c r="E89" s="133"/>
      <c r="F89" s="133"/>
      <c r="G89" s="133"/>
      <c r="H89" s="133"/>
      <c r="I89" s="133"/>
      <c r="J89" s="133"/>
      <c r="K89" s="133"/>
      <c r="L89" s="142">
        <f t="shared" si="13"/>
        <v>0</v>
      </c>
      <c r="M89" s="313">
        <f t="shared" si="14"/>
        <v>0</v>
      </c>
      <c r="AA89" s="271"/>
      <c r="AB89" s="271"/>
      <c r="AC89" s="271"/>
    </row>
    <row r="90" spans="1:29" ht="27.75" customHeight="1">
      <c r="A90" s="116" t="s">
        <v>386</v>
      </c>
      <c r="B90" s="209"/>
      <c r="C90" s="270" t="str">
        <f>IF(B90="","",VLOOKUP(B90,Упутство!$BE$2:$BF$1740,2,FALSE))</f>
        <v/>
      </c>
      <c r="D90" s="142"/>
      <c r="E90" s="133"/>
      <c r="F90" s="133"/>
      <c r="G90" s="133"/>
      <c r="H90" s="133"/>
      <c r="I90" s="133"/>
      <c r="J90" s="133"/>
      <c r="K90" s="133"/>
      <c r="L90" s="142">
        <f t="shared" si="13"/>
        <v>0</v>
      </c>
      <c r="M90" s="313">
        <f t="shared" si="14"/>
        <v>0</v>
      </c>
      <c r="AA90" s="271"/>
      <c r="AB90" s="271"/>
      <c r="AC90" s="271"/>
    </row>
    <row r="91" spans="1:29" ht="27.75" customHeight="1">
      <c r="A91" s="138" t="s">
        <v>387</v>
      </c>
      <c r="B91" s="208">
        <v>515000</v>
      </c>
      <c r="C91" s="268" t="str">
        <f>IF(B91="","",VLOOKUP(B91,Упутство!$BE$2:$BF$1740,2,FALSE))</f>
        <v>Нематеријална имовина</v>
      </c>
      <c r="D91" s="141">
        <f t="shared" ref="D91:K91" si="22">SUM(D92:D93)</f>
        <v>0</v>
      </c>
      <c r="E91" s="141">
        <f t="shared" si="22"/>
        <v>0</v>
      </c>
      <c r="F91" s="141">
        <f t="shared" si="22"/>
        <v>0</v>
      </c>
      <c r="G91" s="141">
        <f t="shared" si="22"/>
        <v>0</v>
      </c>
      <c r="H91" s="141">
        <f t="shared" si="22"/>
        <v>0</v>
      </c>
      <c r="I91" s="141">
        <f t="shared" si="22"/>
        <v>0</v>
      </c>
      <c r="J91" s="141">
        <f t="shared" si="22"/>
        <v>0</v>
      </c>
      <c r="K91" s="141">
        <f t="shared" si="22"/>
        <v>0</v>
      </c>
      <c r="L91" s="141">
        <f t="shared" si="13"/>
        <v>0</v>
      </c>
      <c r="M91" s="312">
        <f t="shared" si="14"/>
        <v>0</v>
      </c>
      <c r="AA91" s="271"/>
      <c r="AB91" s="271"/>
      <c r="AC91" s="271"/>
    </row>
    <row r="92" spans="1:29" ht="27.75" customHeight="1">
      <c r="A92" s="116" t="s">
        <v>388</v>
      </c>
      <c r="B92" s="209"/>
      <c r="C92" s="270" t="str">
        <f>IF(B92="","",VLOOKUP(B92,Упутство!$BE$2:$BF$1740,2,FALSE))</f>
        <v/>
      </c>
      <c r="D92" s="142"/>
      <c r="E92" s="133"/>
      <c r="F92" s="133"/>
      <c r="G92" s="133"/>
      <c r="H92" s="133"/>
      <c r="I92" s="133"/>
      <c r="J92" s="133"/>
      <c r="K92" s="133"/>
      <c r="L92" s="142">
        <f t="shared" si="13"/>
        <v>0</v>
      </c>
      <c r="M92" s="313">
        <f t="shared" si="14"/>
        <v>0</v>
      </c>
      <c r="AA92" s="271"/>
      <c r="AB92" s="271"/>
      <c r="AC92" s="271"/>
    </row>
    <row r="93" spans="1:29" ht="27.75" customHeight="1">
      <c r="A93" s="116" t="s">
        <v>389</v>
      </c>
      <c r="B93" s="209"/>
      <c r="C93" s="270" t="str">
        <f>IF(B93="","",VLOOKUP(B93,Упутство!$BE$2:$BF$1740,2,FALSE))</f>
        <v/>
      </c>
      <c r="D93" s="142"/>
      <c r="E93" s="133"/>
      <c r="F93" s="133"/>
      <c r="G93" s="133"/>
      <c r="H93" s="133"/>
      <c r="I93" s="133"/>
      <c r="J93" s="133"/>
      <c r="K93" s="133"/>
      <c r="L93" s="142">
        <f t="shared" si="13"/>
        <v>0</v>
      </c>
      <c r="M93" s="313">
        <f t="shared" si="14"/>
        <v>0</v>
      </c>
      <c r="AA93" s="271"/>
      <c r="AB93" s="271"/>
      <c r="AC93" s="271"/>
    </row>
    <row r="94" spans="1:29" ht="27.75" customHeight="1">
      <c r="A94" s="138" t="s">
        <v>390</v>
      </c>
      <c r="B94" s="208">
        <v>541000</v>
      </c>
      <c r="C94" s="268" t="str">
        <f>IF(B94="","",VLOOKUP(B94,Упутство!$BE$2:$BF$1740,2,FALSE))</f>
        <v>Земљиште</v>
      </c>
      <c r="D94" s="141">
        <f>SUM(D95)</f>
        <v>0</v>
      </c>
      <c r="E94" s="141">
        <f t="shared" ref="E94:K94" si="23">SUM(E95)</f>
        <v>0</v>
      </c>
      <c r="F94" s="141">
        <f t="shared" si="23"/>
        <v>0</v>
      </c>
      <c r="G94" s="141">
        <f t="shared" si="23"/>
        <v>0</v>
      </c>
      <c r="H94" s="141">
        <f t="shared" si="23"/>
        <v>0</v>
      </c>
      <c r="I94" s="141">
        <f t="shared" si="23"/>
        <v>0</v>
      </c>
      <c r="J94" s="141">
        <f t="shared" si="23"/>
        <v>0</v>
      </c>
      <c r="K94" s="141">
        <f t="shared" si="23"/>
        <v>0</v>
      </c>
      <c r="L94" s="141">
        <f t="shared" si="13"/>
        <v>0</v>
      </c>
      <c r="M94" s="312">
        <f t="shared" si="14"/>
        <v>0</v>
      </c>
      <c r="AA94" s="271"/>
      <c r="AB94" s="271"/>
      <c r="AC94" s="271"/>
    </row>
    <row r="95" spans="1:29" ht="27.75" customHeight="1">
      <c r="A95" s="116" t="s">
        <v>391</v>
      </c>
      <c r="B95" s="209"/>
      <c r="C95" s="270" t="str">
        <f>IF(B95="","",VLOOKUP(B95,Упутство!$BE$2:$BF$1740,2,FALSE))</f>
        <v/>
      </c>
      <c r="D95" s="142"/>
      <c r="E95" s="133"/>
      <c r="F95" s="133"/>
      <c r="G95" s="133"/>
      <c r="H95" s="133"/>
      <c r="I95" s="133"/>
      <c r="J95" s="133"/>
      <c r="K95" s="133"/>
      <c r="L95" s="142">
        <f t="shared" si="13"/>
        <v>0</v>
      </c>
      <c r="M95" s="313">
        <f t="shared" si="14"/>
        <v>0</v>
      </c>
      <c r="AA95" s="271"/>
      <c r="AB95" s="271"/>
      <c r="AC95" s="271"/>
    </row>
    <row r="96" spans="1:29" ht="27.75" customHeight="1">
      <c r="A96" s="138" t="s">
        <v>392</v>
      </c>
      <c r="B96" s="208">
        <v>543000</v>
      </c>
      <c r="C96" s="268" t="str">
        <f>IF(B96="","",VLOOKUP(B96,Упутство!$BE$2:$BF$1740,2,FALSE))</f>
        <v>Шуме и воде</v>
      </c>
      <c r="D96" s="141">
        <f>SUM(D97)</f>
        <v>0</v>
      </c>
      <c r="E96" s="141">
        <f t="shared" ref="E96:K96" si="24">SUM(E97)</f>
        <v>0</v>
      </c>
      <c r="F96" s="141">
        <f t="shared" si="24"/>
        <v>0</v>
      </c>
      <c r="G96" s="141">
        <f t="shared" si="24"/>
        <v>0</v>
      </c>
      <c r="H96" s="141">
        <f t="shared" si="24"/>
        <v>0</v>
      </c>
      <c r="I96" s="141">
        <f t="shared" si="24"/>
        <v>0</v>
      </c>
      <c r="J96" s="141">
        <f t="shared" si="24"/>
        <v>0</v>
      </c>
      <c r="K96" s="141">
        <f t="shared" si="24"/>
        <v>0</v>
      </c>
      <c r="L96" s="141">
        <f t="shared" si="13"/>
        <v>0</v>
      </c>
      <c r="M96" s="312">
        <f t="shared" si="14"/>
        <v>0</v>
      </c>
      <c r="AA96" s="271"/>
      <c r="AB96" s="271"/>
      <c r="AC96" s="271"/>
    </row>
    <row r="97" spans="1:29" ht="27.75" customHeight="1">
      <c r="A97" s="116" t="s">
        <v>393</v>
      </c>
      <c r="B97" s="210"/>
      <c r="C97" s="270" t="str">
        <f>IF(B97="","",VLOOKUP(B97,Упутство!$BE$2:$BF$1740,2,FALSE))</f>
        <v/>
      </c>
      <c r="D97" s="142"/>
      <c r="E97" s="133"/>
      <c r="F97" s="133"/>
      <c r="G97" s="133"/>
      <c r="H97" s="133"/>
      <c r="I97" s="133"/>
      <c r="J97" s="133"/>
      <c r="K97" s="133"/>
      <c r="L97" s="142">
        <f t="shared" si="13"/>
        <v>0</v>
      </c>
      <c r="M97" s="313">
        <f t="shared" si="14"/>
        <v>0</v>
      </c>
      <c r="AA97" s="271"/>
      <c r="AB97" s="271"/>
      <c r="AC97" s="271"/>
    </row>
    <row r="98" spans="1:29" ht="35.1" customHeight="1">
      <c r="A98" s="504" t="s">
        <v>1332</v>
      </c>
      <c r="B98" s="505"/>
      <c r="C98" s="197" t="str">
        <f>$D$5&amp;"-"&amp;$E$5&amp;"   "&amp;$D$6</f>
        <v xml:space="preserve">-   </v>
      </c>
      <c r="D98" s="143">
        <f>SUM(D39:D97)/2</f>
        <v>0</v>
      </c>
      <c r="E98" s="143">
        <f t="shared" ref="E98:K98" si="25">SUM(E39:E97)/2</f>
        <v>0</v>
      </c>
      <c r="F98" s="143">
        <f t="shared" si="25"/>
        <v>0</v>
      </c>
      <c r="G98" s="143">
        <f t="shared" ref="G98" si="26">SUM(G39:G97)/2</f>
        <v>0</v>
      </c>
      <c r="H98" s="143">
        <f t="shared" si="25"/>
        <v>0</v>
      </c>
      <c r="I98" s="143">
        <f t="shared" si="25"/>
        <v>0</v>
      </c>
      <c r="J98" s="143">
        <f t="shared" si="25"/>
        <v>0</v>
      </c>
      <c r="K98" s="143">
        <f t="shared" si="25"/>
        <v>0</v>
      </c>
      <c r="L98" s="314">
        <f>SUM(F98,H98,J98)</f>
        <v>0</v>
      </c>
      <c r="M98" s="314">
        <f t="shared" si="14"/>
        <v>0</v>
      </c>
    </row>
    <row r="99" spans="1:2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29" ht="35.1" customHeight="1">
      <c r="A100" s="198" t="s">
        <v>1400</v>
      </c>
      <c r="B100" s="370" t="s">
        <v>1298</v>
      </c>
      <c r="C100" s="371"/>
      <c r="D100" s="370" t="s">
        <v>2427</v>
      </c>
      <c r="E100" s="371"/>
      <c r="F100" s="372" t="s">
        <v>2428</v>
      </c>
      <c r="G100" s="372"/>
      <c r="H100" s="372" t="s">
        <v>2429</v>
      </c>
      <c r="I100" s="372"/>
      <c r="J100" s="372" t="s">
        <v>2430</v>
      </c>
      <c r="K100" s="372"/>
      <c r="L100" s="370" t="s">
        <v>2426</v>
      </c>
      <c r="M100" s="371"/>
    </row>
    <row r="101" spans="1:29" ht="27" customHeight="1">
      <c r="A101" s="255" t="s">
        <v>1401</v>
      </c>
      <c r="B101" s="428"/>
      <c r="C101" s="428"/>
      <c r="D101" s="423"/>
      <c r="E101" s="424"/>
      <c r="F101" s="423"/>
      <c r="G101" s="424"/>
      <c r="H101" s="423"/>
      <c r="I101" s="424"/>
      <c r="J101" s="423"/>
      <c r="K101" s="424"/>
      <c r="L101" s="466">
        <f>SUM(F101:K101)</f>
        <v>0</v>
      </c>
      <c r="M101" s="467"/>
    </row>
    <row r="102" spans="1:29" ht="27" customHeight="1">
      <c r="A102" s="255" t="s">
        <v>1402</v>
      </c>
      <c r="B102" s="428"/>
      <c r="C102" s="428"/>
      <c r="D102" s="423"/>
      <c r="E102" s="424"/>
      <c r="F102" s="423"/>
      <c r="G102" s="424"/>
      <c r="H102" s="423"/>
      <c r="I102" s="424"/>
      <c r="J102" s="423"/>
      <c r="K102" s="424"/>
      <c r="L102" s="466">
        <f t="shared" ref="L102:L109" si="27">SUM(F102:K102)</f>
        <v>0</v>
      </c>
      <c r="M102" s="467"/>
    </row>
    <row r="103" spans="1:29" ht="27" customHeight="1">
      <c r="A103" s="255" t="s">
        <v>1403</v>
      </c>
      <c r="B103" s="428"/>
      <c r="C103" s="428"/>
      <c r="D103" s="423"/>
      <c r="E103" s="424"/>
      <c r="F103" s="423"/>
      <c r="G103" s="424"/>
      <c r="H103" s="423"/>
      <c r="I103" s="424"/>
      <c r="J103" s="423"/>
      <c r="K103" s="424"/>
      <c r="L103" s="466">
        <f t="shared" si="27"/>
        <v>0</v>
      </c>
      <c r="M103" s="467"/>
    </row>
    <row r="104" spans="1:29" ht="27" customHeight="1">
      <c r="A104" s="255" t="s">
        <v>1404</v>
      </c>
      <c r="B104" s="428"/>
      <c r="C104" s="428"/>
      <c r="D104" s="423"/>
      <c r="E104" s="424"/>
      <c r="F104" s="423"/>
      <c r="G104" s="424"/>
      <c r="H104" s="423"/>
      <c r="I104" s="424"/>
      <c r="J104" s="423"/>
      <c r="K104" s="424"/>
      <c r="L104" s="466">
        <f t="shared" si="27"/>
        <v>0</v>
      </c>
      <c r="M104" s="467"/>
      <c r="V104" s="6"/>
    </row>
    <row r="105" spans="1:29" ht="27" customHeight="1">
      <c r="A105" s="255" t="s">
        <v>1405</v>
      </c>
      <c r="B105" s="428"/>
      <c r="C105" s="428"/>
      <c r="D105" s="423"/>
      <c r="E105" s="424"/>
      <c r="F105" s="423"/>
      <c r="G105" s="424"/>
      <c r="H105" s="423"/>
      <c r="I105" s="424"/>
      <c r="J105" s="423"/>
      <c r="K105" s="424"/>
      <c r="L105" s="466">
        <f t="shared" si="27"/>
        <v>0</v>
      </c>
      <c r="M105" s="467"/>
      <c r="V105" s="6"/>
    </row>
    <row r="106" spans="1:29" ht="27" customHeight="1">
      <c r="A106" s="256" t="s">
        <v>1406</v>
      </c>
      <c r="B106" s="428"/>
      <c r="C106" s="428"/>
      <c r="D106" s="423"/>
      <c r="E106" s="424"/>
      <c r="F106" s="423"/>
      <c r="G106" s="424"/>
      <c r="H106" s="423"/>
      <c r="I106" s="424"/>
      <c r="J106" s="423"/>
      <c r="K106" s="424"/>
      <c r="L106" s="466">
        <f t="shared" si="27"/>
        <v>0</v>
      </c>
      <c r="M106" s="467"/>
    </row>
    <row r="107" spans="1:29" ht="27" customHeight="1">
      <c r="A107" s="257" t="s">
        <v>1407</v>
      </c>
      <c r="B107" s="428"/>
      <c r="C107" s="428"/>
      <c r="D107" s="423"/>
      <c r="E107" s="424"/>
      <c r="F107" s="423"/>
      <c r="G107" s="424"/>
      <c r="H107" s="423"/>
      <c r="I107" s="424"/>
      <c r="J107" s="423"/>
      <c r="K107" s="424"/>
      <c r="L107" s="466">
        <f t="shared" si="27"/>
        <v>0</v>
      </c>
      <c r="M107" s="467"/>
    </row>
    <row r="108" spans="1:29" ht="27" customHeight="1">
      <c r="A108" s="257" t="s">
        <v>1408</v>
      </c>
      <c r="B108" s="428"/>
      <c r="C108" s="428"/>
      <c r="D108" s="423"/>
      <c r="E108" s="424"/>
      <c r="F108" s="423"/>
      <c r="G108" s="424"/>
      <c r="H108" s="423"/>
      <c r="I108" s="424"/>
      <c r="J108" s="423"/>
      <c r="K108" s="424"/>
      <c r="L108" s="466">
        <f t="shared" si="27"/>
        <v>0</v>
      </c>
      <c r="M108" s="467"/>
    </row>
    <row r="109" spans="1:29" ht="27" customHeight="1">
      <c r="A109" s="257" t="s">
        <v>1409</v>
      </c>
      <c r="B109" s="428"/>
      <c r="C109" s="428"/>
      <c r="D109" s="423"/>
      <c r="E109" s="424"/>
      <c r="F109" s="423"/>
      <c r="G109" s="424"/>
      <c r="H109" s="423"/>
      <c r="I109" s="424"/>
      <c r="J109" s="423"/>
      <c r="K109" s="424"/>
      <c r="L109" s="466">
        <f t="shared" si="27"/>
        <v>0</v>
      </c>
      <c r="M109" s="467"/>
      <c r="O109" s="349" t="s">
        <v>2420</v>
      </c>
      <c r="P109" s="349"/>
      <c r="Q109" s="349"/>
      <c r="R109" s="349"/>
      <c r="S109" s="349"/>
      <c r="T109" s="349"/>
      <c r="U109" s="349"/>
    </row>
    <row r="110" spans="1:29" ht="27" customHeight="1">
      <c r="A110" s="257" t="s">
        <v>1410</v>
      </c>
      <c r="B110" s="428"/>
      <c r="C110" s="428"/>
      <c r="D110" s="423"/>
      <c r="E110" s="424"/>
      <c r="F110" s="423"/>
      <c r="G110" s="424"/>
      <c r="H110" s="423"/>
      <c r="I110" s="424"/>
      <c r="J110" s="423"/>
      <c r="K110" s="424"/>
      <c r="L110" s="466">
        <f>SUM(F110:K110)</f>
        <v>0</v>
      </c>
      <c r="M110" s="467"/>
      <c r="O110" s="349"/>
      <c r="P110" s="349"/>
      <c r="Q110" s="349"/>
      <c r="R110" s="349"/>
      <c r="S110" s="349"/>
      <c r="T110" s="349"/>
      <c r="U110" s="349"/>
    </row>
    <row r="111" spans="1:29" ht="27" hidden="1" customHeight="1">
      <c r="A111" s="257" t="s">
        <v>1215</v>
      </c>
      <c r="B111" s="428"/>
      <c r="C111" s="428"/>
      <c r="D111" s="423"/>
      <c r="E111" s="424"/>
      <c r="F111" s="423"/>
      <c r="G111" s="424"/>
      <c r="H111" s="423"/>
      <c r="I111" s="424"/>
      <c r="J111" s="423"/>
      <c r="K111" s="424"/>
      <c r="L111" s="468">
        <f t="shared" ref="L111:L115" si="28">SUM(F111:K111)</f>
        <v>0</v>
      </c>
      <c r="M111" s="469"/>
    </row>
    <row r="112" spans="1:29" ht="27" hidden="1" customHeight="1">
      <c r="A112" s="257" t="s">
        <v>1216</v>
      </c>
      <c r="B112" s="435"/>
      <c r="C112" s="436"/>
      <c r="D112" s="423"/>
      <c r="E112" s="424"/>
      <c r="F112" s="423"/>
      <c r="G112" s="424"/>
      <c r="H112" s="423"/>
      <c r="I112" s="424"/>
      <c r="J112" s="423"/>
      <c r="K112" s="424"/>
      <c r="L112" s="468">
        <f t="shared" si="28"/>
        <v>0</v>
      </c>
      <c r="M112" s="469"/>
    </row>
    <row r="113" spans="1:31" ht="27" hidden="1" customHeight="1">
      <c r="A113" s="257" t="s">
        <v>1217</v>
      </c>
      <c r="B113" s="428"/>
      <c r="C113" s="428"/>
      <c r="D113" s="423"/>
      <c r="E113" s="424"/>
      <c r="F113" s="423"/>
      <c r="G113" s="424"/>
      <c r="H113" s="423"/>
      <c r="I113" s="424"/>
      <c r="J113" s="423"/>
      <c r="K113" s="424"/>
      <c r="L113" s="468">
        <f t="shared" si="28"/>
        <v>0</v>
      </c>
      <c r="M113" s="469"/>
    </row>
    <row r="114" spans="1:31" ht="27" hidden="1" customHeight="1">
      <c r="A114" s="257" t="s">
        <v>1218</v>
      </c>
      <c r="B114" s="435"/>
      <c r="C114" s="436"/>
      <c r="D114" s="423"/>
      <c r="E114" s="424"/>
      <c r="F114" s="423"/>
      <c r="G114" s="424"/>
      <c r="H114" s="423"/>
      <c r="I114" s="424"/>
      <c r="J114" s="423"/>
      <c r="K114" s="424"/>
      <c r="L114" s="468">
        <f t="shared" si="28"/>
        <v>0</v>
      </c>
      <c r="M114" s="469"/>
    </row>
    <row r="115" spans="1:31" ht="27" hidden="1" customHeight="1">
      <c r="A115" s="257" t="s">
        <v>1219</v>
      </c>
      <c r="B115" s="428"/>
      <c r="C115" s="428"/>
      <c r="D115" s="423"/>
      <c r="E115" s="424"/>
      <c r="F115" s="423"/>
      <c r="G115" s="424"/>
      <c r="H115" s="423"/>
      <c r="I115" s="424"/>
      <c r="J115" s="423"/>
      <c r="K115" s="424"/>
      <c r="L115" s="468">
        <f t="shared" si="28"/>
        <v>0</v>
      </c>
      <c r="M115" s="469"/>
    </row>
    <row r="116" spans="1:31" ht="27" hidden="1" customHeight="1">
      <c r="A116" s="257" t="s">
        <v>1220</v>
      </c>
      <c r="B116" s="428"/>
      <c r="C116" s="428"/>
      <c r="D116" s="423"/>
      <c r="E116" s="424"/>
      <c r="F116" s="423"/>
      <c r="G116" s="424"/>
      <c r="H116" s="423"/>
      <c r="I116" s="424"/>
      <c r="J116" s="423"/>
      <c r="K116" s="424"/>
      <c r="L116" s="468">
        <f>SUM(F116:K116)</f>
        <v>0</v>
      </c>
      <c r="M116" s="469"/>
    </row>
    <row r="117" spans="1:31" ht="27" hidden="1" customHeight="1">
      <c r="A117" s="257" t="s">
        <v>2058</v>
      </c>
      <c r="B117" s="428"/>
      <c r="C117" s="428"/>
      <c r="D117" s="423"/>
      <c r="E117" s="424"/>
      <c r="F117" s="423"/>
      <c r="G117" s="424"/>
      <c r="H117" s="423"/>
      <c r="I117" s="424"/>
      <c r="J117" s="423"/>
      <c r="K117" s="424"/>
      <c r="L117" s="468">
        <f>SUM(F117:K117)</f>
        <v>0</v>
      </c>
      <c r="M117" s="469"/>
    </row>
    <row r="118" spans="1:31" ht="35.1" customHeight="1">
      <c r="A118" s="506" t="s">
        <v>1333</v>
      </c>
      <c r="B118" s="507"/>
      <c r="C118" s="290" t="str">
        <f>$D$5&amp;"-"&amp;$E$5&amp;"   "&amp;$D$6</f>
        <v xml:space="preserve">-   </v>
      </c>
      <c r="D118" s="352">
        <f>SUM(D101:E117)</f>
        <v>0</v>
      </c>
      <c r="E118" s="353"/>
      <c r="F118" s="352">
        <f>SUM(F101:G117)</f>
        <v>0</v>
      </c>
      <c r="G118" s="353"/>
      <c r="H118" s="352">
        <f>SUM(H101:I117)</f>
        <v>0</v>
      </c>
      <c r="I118" s="353"/>
      <c r="J118" s="352">
        <f>SUM(J101:K117)</f>
        <v>0</v>
      </c>
      <c r="K118" s="353"/>
      <c r="L118" s="352">
        <f>SUM(L101:M117)</f>
        <v>0</v>
      </c>
      <c r="M118" s="353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17"/>
      <c r="AB118" s="217"/>
      <c r="AC118" s="217"/>
      <c r="AD118" s="206"/>
      <c r="AE118" s="206"/>
    </row>
    <row r="119" spans="1:3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17"/>
      <c r="AB119" s="217"/>
      <c r="AC119" s="217"/>
      <c r="AD119" s="206"/>
      <c r="AE119" s="206"/>
    </row>
    <row r="120" spans="1:31" ht="15" customHeight="1">
      <c r="A120" s="192" t="s">
        <v>1335</v>
      </c>
      <c r="B120" s="193" t="s">
        <v>1337</v>
      </c>
      <c r="C120" s="193"/>
      <c r="D120" s="112"/>
      <c r="E120" s="112"/>
      <c r="F120" s="112"/>
      <c r="G120" s="112"/>
      <c r="H120" s="112"/>
      <c r="I120" s="112"/>
      <c r="J120" s="112"/>
      <c r="K120" s="112"/>
      <c r="L120" s="112"/>
      <c r="O120" s="206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217"/>
      <c r="AB120" s="217"/>
      <c r="AC120" s="217"/>
      <c r="AD120" s="206"/>
      <c r="AE120" s="206"/>
    </row>
    <row r="121" spans="1:31">
      <c r="A121" s="192" t="s">
        <v>1336</v>
      </c>
      <c r="B121" s="193" t="s">
        <v>1338</v>
      </c>
      <c r="C121" s="193"/>
      <c r="D121" s="112"/>
      <c r="E121" s="112"/>
      <c r="F121" s="112"/>
      <c r="G121" s="112"/>
      <c r="H121" s="112"/>
      <c r="I121" s="112"/>
      <c r="J121" s="112"/>
      <c r="K121" s="10"/>
      <c r="L121" s="10"/>
      <c r="O121" s="206"/>
      <c r="P121" s="470"/>
      <c r="Q121" s="470"/>
      <c r="R121" s="470"/>
      <c r="S121" s="470"/>
      <c r="T121" s="470"/>
      <c r="U121" s="470"/>
      <c r="V121" s="470"/>
      <c r="W121" s="470"/>
      <c r="X121" s="470"/>
      <c r="Y121" s="470"/>
      <c r="Z121" s="470"/>
      <c r="AA121" s="217"/>
      <c r="AB121" s="217"/>
      <c r="AC121" s="217"/>
      <c r="AD121" s="206"/>
      <c r="AE121" s="206"/>
    </row>
    <row r="122" spans="1:3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O122" s="206"/>
      <c r="P122" s="470"/>
      <c r="Q122" s="470"/>
      <c r="R122" s="470"/>
      <c r="S122" s="470"/>
      <c r="T122" s="470"/>
      <c r="U122" s="470"/>
      <c r="V122" s="470"/>
      <c r="W122" s="470"/>
      <c r="X122" s="470"/>
      <c r="Y122" s="470"/>
      <c r="Z122" s="470"/>
      <c r="AA122" s="217"/>
      <c r="AB122" s="217"/>
      <c r="AC122" s="217"/>
      <c r="AD122" s="206"/>
      <c r="AE122" s="206"/>
    </row>
    <row r="123" spans="1:3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252"/>
      <c r="L123" s="252"/>
      <c r="O123" s="206"/>
      <c r="P123" s="470"/>
      <c r="Q123" s="470"/>
      <c r="R123" s="470"/>
      <c r="S123" s="470"/>
      <c r="T123" s="470"/>
      <c r="U123" s="470"/>
      <c r="V123" s="470"/>
      <c r="W123" s="470"/>
      <c r="X123" s="470"/>
      <c r="Y123" s="470"/>
      <c r="Z123" s="470"/>
      <c r="AA123" s="217"/>
      <c r="AB123" s="217"/>
      <c r="AC123" s="217"/>
      <c r="AD123" s="206"/>
      <c r="AE123" s="206"/>
    </row>
    <row r="124" spans="1:31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408" t="s">
        <v>883</v>
      </c>
      <c r="L124" s="408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17"/>
      <c r="AB124" s="217"/>
      <c r="AC124" s="217"/>
      <c r="AD124" s="206"/>
      <c r="AE124" s="206"/>
    </row>
    <row r="125" spans="1:3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12"/>
      <c r="L125" s="112"/>
      <c r="O125" s="206"/>
      <c r="P125" s="206"/>
      <c r="Q125" s="247"/>
      <c r="R125" s="206"/>
      <c r="S125" s="206"/>
      <c r="T125" s="206"/>
      <c r="U125" s="206"/>
      <c r="V125" s="206"/>
      <c r="W125" s="206"/>
      <c r="X125" s="206"/>
      <c r="Y125" s="206"/>
      <c r="Z125" s="206"/>
      <c r="AA125" s="217"/>
      <c r="AB125" s="217"/>
      <c r="AC125" s="217"/>
      <c r="AD125" s="206"/>
      <c r="AE125" s="206"/>
    </row>
    <row r="126" spans="1:31" ht="15.75" thickBot="1">
      <c r="A126" s="6"/>
      <c r="B126" s="252" t="s">
        <v>884</v>
      </c>
      <c r="C126" s="200"/>
      <c r="D126" s="6"/>
      <c r="E126" s="6"/>
      <c r="F126" s="6"/>
      <c r="G126" s="6"/>
      <c r="H126" s="6"/>
      <c r="I126" s="6"/>
      <c r="J126" s="6"/>
      <c r="K126" s="200"/>
      <c r="L126" s="200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17"/>
      <c r="AB126" s="217"/>
      <c r="AC126" s="217"/>
      <c r="AD126" s="206"/>
      <c r="AE126" s="206"/>
    </row>
    <row r="127" spans="1:3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3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</sheetData>
  <sheetProtection sheet="1" objects="1" scenarios="1" formatCells="0" formatColumns="0" formatRows="0" insertColumns="0" insertRows="0" deleteRows="0"/>
  <mergeCells count="260">
    <mergeCell ref="K124:L124"/>
    <mergeCell ref="A32:A34"/>
    <mergeCell ref="L37:M37"/>
    <mergeCell ref="L118:M118"/>
    <mergeCell ref="L101:M101"/>
    <mergeCell ref="A37:A38"/>
    <mergeCell ref="B37:B38"/>
    <mergeCell ref="D118:E118"/>
    <mergeCell ref="J117:K117"/>
    <mergeCell ref="J118:K118"/>
    <mergeCell ref="B110:C110"/>
    <mergeCell ref="D103:E103"/>
    <mergeCell ref="B101:C101"/>
    <mergeCell ref="B102:C102"/>
    <mergeCell ref="C37:C38"/>
    <mergeCell ref="B103:C103"/>
    <mergeCell ref="B32:C34"/>
    <mergeCell ref="D102:E102"/>
    <mergeCell ref="D37:E37"/>
    <mergeCell ref="L33:M33"/>
    <mergeCell ref="L34:M34"/>
    <mergeCell ref="D100:E100"/>
    <mergeCell ref="A118:B118"/>
    <mergeCell ref="D107:E107"/>
    <mergeCell ref="B117:C117"/>
    <mergeCell ref="D106:E106"/>
    <mergeCell ref="L28:M28"/>
    <mergeCell ref="L105:M105"/>
    <mergeCell ref="L106:M106"/>
    <mergeCell ref="D101:E101"/>
    <mergeCell ref="L104:M104"/>
    <mergeCell ref="B109:C109"/>
    <mergeCell ref="B100:C100"/>
    <mergeCell ref="A98:B98"/>
    <mergeCell ref="D28:F28"/>
    <mergeCell ref="A26:A28"/>
    <mergeCell ref="A30:A31"/>
    <mergeCell ref="B26:C28"/>
    <mergeCell ref="B30:C31"/>
    <mergeCell ref="D117:E117"/>
    <mergeCell ref="D108:E108"/>
    <mergeCell ref="D109:E109"/>
    <mergeCell ref="B108:C108"/>
    <mergeCell ref="D105:E105"/>
    <mergeCell ref="B104:C104"/>
    <mergeCell ref="B105:C105"/>
    <mergeCell ref="L31:M31"/>
    <mergeCell ref="L32:M32"/>
    <mergeCell ref="L117:M117"/>
    <mergeCell ref="L25:M25"/>
    <mergeCell ref="D25:F25"/>
    <mergeCell ref="D18:M18"/>
    <mergeCell ref="L19:M19"/>
    <mergeCell ref="D24:M24"/>
    <mergeCell ref="D26:F26"/>
    <mergeCell ref="D27:F27"/>
    <mergeCell ref="L27:M27"/>
    <mergeCell ref="L20:M20"/>
    <mergeCell ref="D19:F19"/>
    <mergeCell ref="J106:K106"/>
    <mergeCell ref="L26:M26"/>
    <mergeCell ref="D22:F22"/>
    <mergeCell ref="D20:F20"/>
    <mergeCell ref="D21:F21"/>
    <mergeCell ref="F112:G112"/>
    <mergeCell ref="F113:G113"/>
    <mergeCell ref="F114:G114"/>
    <mergeCell ref="F115:G115"/>
    <mergeCell ref="F116:G116"/>
    <mergeCell ref="F101:G101"/>
    <mergeCell ref="F102:G102"/>
    <mergeCell ref="F103:G103"/>
    <mergeCell ref="B20:C22"/>
    <mergeCell ref="A20:A22"/>
    <mergeCell ref="A11:C11"/>
    <mergeCell ref="L109:M109"/>
    <mergeCell ref="B107:C107"/>
    <mergeCell ref="J107:K107"/>
    <mergeCell ref="J108:K108"/>
    <mergeCell ref="J109:K109"/>
    <mergeCell ref="L21:M21"/>
    <mergeCell ref="L22:M22"/>
    <mergeCell ref="A24:A25"/>
    <mergeCell ref="B24:C25"/>
    <mergeCell ref="F37:G37"/>
    <mergeCell ref="H37:I37"/>
    <mergeCell ref="J37:K37"/>
    <mergeCell ref="J100:K100"/>
    <mergeCell ref="J101:K101"/>
    <mergeCell ref="J102:K102"/>
    <mergeCell ref="J103:K103"/>
    <mergeCell ref="J104:K104"/>
    <mergeCell ref="J105:K105"/>
    <mergeCell ref="F100:G100"/>
    <mergeCell ref="H100:I100"/>
    <mergeCell ref="F104:G104"/>
    <mergeCell ref="A1:M1"/>
    <mergeCell ref="A2:M2"/>
    <mergeCell ref="A12:C12"/>
    <mergeCell ref="A13:C13"/>
    <mergeCell ref="A18:A19"/>
    <mergeCell ref="D4:K4"/>
    <mergeCell ref="D7:K7"/>
    <mergeCell ref="D6:M6"/>
    <mergeCell ref="D8:M8"/>
    <mergeCell ref="A4:C4"/>
    <mergeCell ref="A5:C5"/>
    <mergeCell ref="A7:C7"/>
    <mergeCell ref="A9:C9"/>
    <mergeCell ref="A6:C6"/>
    <mergeCell ref="D11:M11"/>
    <mergeCell ref="A15:C15"/>
    <mergeCell ref="D9:M9"/>
    <mergeCell ref="B18:C19"/>
    <mergeCell ref="P120:Z123"/>
    <mergeCell ref="D30:M30"/>
    <mergeCell ref="D31:F31"/>
    <mergeCell ref="D32:F32"/>
    <mergeCell ref="D33:F33"/>
    <mergeCell ref="D34:F34"/>
    <mergeCell ref="D10:M10"/>
    <mergeCell ref="A8:C8"/>
    <mergeCell ref="A10:C10"/>
    <mergeCell ref="O109:U110"/>
    <mergeCell ref="A16:C16"/>
    <mergeCell ref="D15:M15"/>
    <mergeCell ref="A14:C14"/>
    <mergeCell ref="D16:M16"/>
    <mergeCell ref="D12:M12"/>
    <mergeCell ref="D13:M13"/>
    <mergeCell ref="D14:M14"/>
    <mergeCell ref="L100:M100"/>
    <mergeCell ref="L102:M102"/>
    <mergeCell ref="L103:M103"/>
    <mergeCell ref="L107:M107"/>
    <mergeCell ref="L108:M108"/>
    <mergeCell ref="B106:C106"/>
    <mergeCell ref="D104:E104"/>
    <mergeCell ref="B111:C111"/>
    <mergeCell ref="B112:C112"/>
    <mergeCell ref="B113:C113"/>
    <mergeCell ref="B114:C114"/>
    <mergeCell ref="B115:C115"/>
    <mergeCell ref="B116:C116"/>
    <mergeCell ref="D110:E110"/>
    <mergeCell ref="D111:E111"/>
    <mergeCell ref="D112:E112"/>
    <mergeCell ref="D113:E113"/>
    <mergeCell ref="D114:E114"/>
    <mergeCell ref="D115:E115"/>
    <mergeCell ref="D116:E116"/>
    <mergeCell ref="F105:G105"/>
    <mergeCell ref="F106:G106"/>
    <mergeCell ref="F107:G107"/>
    <mergeCell ref="F117:G117"/>
    <mergeCell ref="F118:G118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F108:G108"/>
    <mergeCell ref="F109:G109"/>
    <mergeCell ref="F110:G110"/>
    <mergeCell ref="F111:G111"/>
    <mergeCell ref="J110:K110"/>
    <mergeCell ref="J111:K111"/>
    <mergeCell ref="J112:K112"/>
    <mergeCell ref="J113:K113"/>
    <mergeCell ref="J114:K114"/>
    <mergeCell ref="J115:K115"/>
    <mergeCell ref="J116:K116"/>
    <mergeCell ref="L110:M110"/>
    <mergeCell ref="L111:M111"/>
    <mergeCell ref="L112:M112"/>
    <mergeCell ref="L113:M113"/>
    <mergeCell ref="L114:M114"/>
    <mergeCell ref="L115:M115"/>
    <mergeCell ref="L116:M116"/>
    <mergeCell ref="Z3:AA3"/>
    <mergeCell ref="Z6:AA6"/>
    <mergeCell ref="Z9:AA9"/>
    <mergeCell ref="Z12:AA12"/>
    <mergeCell ref="Z18:AA18"/>
    <mergeCell ref="AB3:AC3"/>
    <mergeCell ref="AD3:AE3"/>
    <mergeCell ref="AF3:AG3"/>
    <mergeCell ref="Z4:AA4"/>
    <mergeCell ref="AB4:AC4"/>
    <mergeCell ref="AD4:AE4"/>
    <mergeCell ref="AF4:AG4"/>
    <mergeCell ref="Z5:AA5"/>
    <mergeCell ref="AB5:AC5"/>
    <mergeCell ref="AD5:AE5"/>
    <mergeCell ref="AF5:AG5"/>
    <mergeCell ref="AB6:AC6"/>
    <mergeCell ref="AD6:AE6"/>
    <mergeCell ref="AF6:AG6"/>
    <mergeCell ref="Z7:AA7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Z11:AA11"/>
    <mergeCell ref="AB11:AC11"/>
    <mergeCell ref="AD11:AE11"/>
    <mergeCell ref="AF11:AG11"/>
    <mergeCell ref="AB12:AC12"/>
    <mergeCell ref="AD12:AE12"/>
    <mergeCell ref="AF12:AG12"/>
    <mergeCell ref="Z13:AA13"/>
    <mergeCell ref="AB13:AC13"/>
    <mergeCell ref="AD13:AE13"/>
    <mergeCell ref="AF13:AG13"/>
    <mergeCell ref="Z14:AA14"/>
    <mergeCell ref="AB14:AC14"/>
    <mergeCell ref="AD14:AE14"/>
    <mergeCell ref="AF14:AG14"/>
    <mergeCell ref="AB18:AC18"/>
    <mergeCell ref="AD18:AE18"/>
    <mergeCell ref="AF18:AG18"/>
    <mergeCell ref="Z19:AA19"/>
    <mergeCell ref="AB19:AC19"/>
    <mergeCell ref="AD19:AE19"/>
    <mergeCell ref="AF19:AG19"/>
    <mergeCell ref="Z15:AA15"/>
    <mergeCell ref="AB15:AC15"/>
    <mergeCell ref="AD15:AE15"/>
    <mergeCell ref="AF15:AG15"/>
    <mergeCell ref="Z16:AA16"/>
    <mergeCell ref="AB16:AC16"/>
    <mergeCell ref="AD16:AE16"/>
    <mergeCell ref="AF16:AG16"/>
    <mergeCell ref="Z17:AA17"/>
    <mergeCell ref="AB17:AC17"/>
    <mergeCell ref="AD17:AE17"/>
    <mergeCell ref="AF17:AG17"/>
  </mergeCells>
  <phoneticPr fontId="20" type="noConversion"/>
  <conditionalFormatting sqref="D98">
    <cfRule type="expression" dxfId="30" priority="32">
      <formula>(D98+E98)&lt;&gt;D118</formula>
    </cfRule>
  </conditionalFormatting>
  <conditionalFormatting sqref="D118:E118">
    <cfRule type="expression" dxfId="29" priority="30">
      <formula>D118&lt;&gt;(D98+E98)</formula>
    </cfRule>
  </conditionalFormatting>
  <conditionalFormatting sqref="E98">
    <cfRule type="expression" dxfId="28" priority="29">
      <formula>(D98+E98)&lt;&gt;D118</formula>
    </cfRule>
  </conditionalFormatting>
  <conditionalFormatting sqref="G98">
    <cfRule type="expression" dxfId="27" priority="28">
      <formula>(F98+G98)&lt;&gt;F118</formula>
    </cfRule>
  </conditionalFormatting>
  <conditionalFormatting sqref="I98">
    <cfRule type="expression" dxfId="26" priority="27">
      <formula>(H98+I98)&lt;&gt;H118</formula>
    </cfRule>
  </conditionalFormatting>
  <conditionalFormatting sqref="K98">
    <cfRule type="expression" dxfId="25" priority="26">
      <formula>(J98+K98)&lt;&gt;J118</formula>
    </cfRule>
  </conditionalFormatting>
  <conditionalFormatting sqref="F98">
    <cfRule type="expression" dxfId="24" priority="25">
      <formula>(F98+G98)&lt;&gt;F118</formula>
    </cfRule>
  </conditionalFormatting>
  <conditionalFormatting sqref="H98">
    <cfRule type="expression" dxfId="23" priority="24">
      <formula>(H98+I98)&lt;&gt;H118</formula>
    </cfRule>
  </conditionalFormatting>
  <conditionalFormatting sqref="J98">
    <cfRule type="expression" dxfId="22" priority="23">
      <formula>(J98+K98)&lt;&gt;J118</formula>
    </cfRule>
  </conditionalFormatting>
  <conditionalFormatting sqref="L98">
    <cfRule type="expression" dxfId="21" priority="22">
      <formula>(L98+M98)&lt;&gt;L118</formula>
    </cfRule>
  </conditionalFormatting>
  <conditionalFormatting sqref="M98">
    <cfRule type="expression" dxfId="20" priority="21">
      <formula>(L98+M98)&lt;&gt;L118</formula>
    </cfRule>
  </conditionalFormatting>
  <conditionalFormatting sqref="F118">
    <cfRule type="expression" dxfId="19" priority="20">
      <formula>AND(SUM(F98:G98)&gt;0,SUM(F98&gt;G98)&lt;0)</formula>
    </cfRule>
  </conditionalFormatting>
  <conditionalFormatting sqref="F118:G118">
    <cfRule type="expression" dxfId="18" priority="19">
      <formula>F118&lt;&gt;(F98+G98)</formula>
    </cfRule>
  </conditionalFormatting>
  <conditionalFormatting sqref="H118">
    <cfRule type="expression" dxfId="17" priority="18">
      <formula>AND(SUM(H98:I98)&gt;0,SUM(H98&gt;I98)&lt;0)</formula>
    </cfRule>
  </conditionalFormatting>
  <conditionalFormatting sqref="H118:I118">
    <cfRule type="expression" dxfId="16" priority="17">
      <formula>H118&lt;&gt;(H98+I98)</formula>
    </cfRule>
  </conditionalFormatting>
  <conditionalFormatting sqref="J118">
    <cfRule type="expression" dxfId="15" priority="16">
      <formula>AND(SUM(J98:K98)&gt;0,SUM(J98&gt;K98)&lt;0)</formula>
    </cfRule>
  </conditionalFormatting>
  <conditionalFormatting sqref="J118:K118">
    <cfRule type="expression" dxfId="14" priority="15">
      <formula>J118&lt;&gt;(J98+K98)</formula>
    </cfRule>
  </conditionalFormatting>
  <conditionalFormatting sqref="L118">
    <cfRule type="expression" dxfId="13" priority="14">
      <formula>AND(SUM(L98:M98)&gt;0,SUM(L98&gt;M98)&lt;0)</formula>
    </cfRule>
  </conditionalFormatting>
  <conditionalFormatting sqref="L118:M118">
    <cfRule type="expression" dxfId="12" priority="13">
      <formula>L118&lt;&gt;(L98+M98)</formula>
    </cfRule>
  </conditionalFormatting>
  <conditionalFormatting sqref="F98">
    <cfRule type="expression" dxfId="11" priority="12">
      <formula>(F98+G98)&lt;&gt;F118</formula>
    </cfRule>
  </conditionalFormatting>
  <conditionalFormatting sqref="H98">
    <cfRule type="expression" dxfId="10" priority="11">
      <formula>(H98+I98)&lt;&gt;H118</formula>
    </cfRule>
  </conditionalFormatting>
  <conditionalFormatting sqref="J98">
    <cfRule type="expression" dxfId="9" priority="10">
      <formula>(J98+K98)&lt;&gt;J118</formula>
    </cfRule>
  </conditionalFormatting>
  <conditionalFormatting sqref="L98">
    <cfRule type="expression" dxfId="8" priority="9">
      <formula>(L98+M98)&lt;&gt;L118</formula>
    </cfRule>
  </conditionalFormatting>
  <conditionalFormatting sqref="G98">
    <cfRule type="expression" dxfId="7" priority="8">
      <formula>(F98+G98)&lt;&gt;F118</formula>
    </cfRule>
  </conditionalFormatting>
  <conditionalFormatting sqref="I98">
    <cfRule type="expression" dxfId="6" priority="7">
      <formula>(H98+I98)&lt;&gt;H118</formula>
    </cfRule>
  </conditionalFormatting>
  <conditionalFormatting sqref="K98">
    <cfRule type="expression" dxfId="5" priority="6">
      <formula>(J98+K98)&lt;&gt;J118</formula>
    </cfRule>
  </conditionalFormatting>
  <conditionalFormatting sqref="M98">
    <cfRule type="expression" dxfId="4" priority="5">
      <formula>(L98+M98)&lt;&gt;L118</formula>
    </cfRule>
  </conditionalFormatting>
  <conditionalFormatting sqref="F118:G118">
    <cfRule type="expression" dxfId="3" priority="4">
      <formula>F118&lt;&gt;(F98+G98)</formula>
    </cfRule>
  </conditionalFormatting>
  <conditionalFormatting sqref="H118:I118">
    <cfRule type="expression" dxfId="2" priority="3">
      <formula>H118&lt;&gt;(H98+I98)</formula>
    </cfRule>
  </conditionalFormatting>
  <conditionalFormatting sqref="J118:K118">
    <cfRule type="expression" dxfId="1" priority="2">
      <formula>J118&lt;&gt;(J98+K98)</formula>
    </cfRule>
  </conditionalFormatting>
  <conditionalFormatting sqref="L118:M118">
    <cfRule type="expression" dxfId="0" priority="1">
      <formula>L118&lt;&gt;(L98+M98)</formula>
    </cfRule>
  </conditionalFormatting>
  <dataValidations xWindow="518" yWindow="300" count="6">
    <dataValidation type="list" allowBlank="1" showInputMessage="1" showErrorMessage="1" sqref="B101:B117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">
      <formula1>funkcija</formula1>
    </dataValidation>
    <dataValidation type="list" errorStyle="information" allowBlank="1" showDropDown="1" showInputMessage="1" showErrorMessage="1" errorTitle="Обавештење" error="Унета шифра конта се не налази у контном плану." sqref="B39:B97">
      <formula1>конто</formula1>
    </dataValidation>
    <dataValidation errorStyle="information" operator="equal" allowBlank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prompt="Шифрирати пројекте по редоследу П1, П2, П3...." sqref="E5"/>
    <dataValidation type="list" allowBlank="1" showInputMessage="1" showErrorMessage="1" sqref="A2:M2">
      <formula1>$AJ$2:$AJ$3</formula1>
    </dataValidation>
  </dataValidations>
  <pageMargins left="3.937007874015748E-2" right="3.937007874015748E-2" top="0.47244094488188981" bottom="0.39370078740157483" header="0.31496062992125984" footer="0.31496062992125984"/>
  <pageSetup paperSize="9" scale="80" fitToHeight="0" orientation="landscape" r:id="rId1"/>
  <headerFooter>
    <oddHeader>&amp;RОбразац 3. Пројекат</oddHeader>
    <oddFooter>&amp;RСтрана &amp;P од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Y1872"/>
  <sheetViews>
    <sheetView topLeftCell="DE8" zoomScale="90" zoomScaleNormal="90" workbookViewId="0">
      <selection activeCell="DE9" sqref="DE9:DR9"/>
    </sheetView>
  </sheetViews>
  <sheetFormatPr defaultRowHeight="15"/>
  <cols>
    <col min="1" max="1" width="10.140625" style="22" hidden="1" customWidth="1"/>
    <col min="2" max="2" width="20.28515625" style="22" hidden="1" customWidth="1"/>
    <col min="3" max="3" width="16.5703125" style="22" hidden="1" customWidth="1"/>
    <col min="4" max="4" width="47" style="22" hidden="1" customWidth="1"/>
    <col min="5" max="11" width="9.5703125" style="22" hidden="1" customWidth="1"/>
    <col min="12" max="13" width="16.5703125" style="22" hidden="1" customWidth="1"/>
    <col min="14" max="21" width="8.5703125" style="22" hidden="1" customWidth="1"/>
    <col min="22" max="99" width="16.5703125" style="22" hidden="1" customWidth="1"/>
    <col min="100" max="107" width="9.140625" style="22" hidden="1" customWidth="1"/>
    <col min="108" max="108" width="9" style="22" hidden="1" customWidth="1"/>
    <col min="109" max="175" width="9.140625" style="22"/>
    <col min="176" max="176" width="11.42578125" style="22" customWidth="1"/>
    <col min="177" max="177" width="10.42578125" style="22" customWidth="1"/>
    <col min="178" max="16384" width="9.140625" style="22"/>
  </cols>
  <sheetData>
    <row r="1" spans="1:126" ht="18.75" hidden="1">
      <c r="A1" s="19" t="s">
        <v>1364</v>
      </c>
      <c r="B1" s="19" t="s">
        <v>1387</v>
      </c>
      <c r="C1" s="19" t="s">
        <v>1362</v>
      </c>
      <c r="D1" s="21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BC1" s="21"/>
      <c r="BD1" s="21"/>
      <c r="BE1" s="569" t="s">
        <v>1455</v>
      </c>
      <c r="BF1" s="569"/>
      <c r="BG1" s="569"/>
      <c r="BH1" s="569"/>
      <c r="BI1" s="569"/>
      <c r="BJ1" s="21"/>
      <c r="BK1" s="21"/>
      <c r="BL1" s="21"/>
      <c r="BM1" s="21"/>
      <c r="BN1" s="21"/>
      <c r="BO1" s="21"/>
      <c r="BP1" s="21"/>
      <c r="BQ1" s="21"/>
      <c r="BR1" s="570" t="s">
        <v>1299</v>
      </c>
      <c r="BS1" s="570"/>
      <c r="BU1" s="569" t="s">
        <v>1300</v>
      </c>
      <c r="BV1" s="569"/>
      <c r="BW1" s="569"/>
      <c r="BY1" s="569" t="s">
        <v>1454</v>
      </c>
      <c r="BZ1" s="569"/>
      <c r="CA1" s="569"/>
      <c r="CK1" s="23" t="s">
        <v>1318</v>
      </c>
      <c r="CL1" s="24" t="s">
        <v>1417</v>
      </c>
      <c r="CO1" s="22" t="str">
        <f t="shared" ref="CO1:CO11" si="0">CK1&amp;" - "&amp;CL1</f>
        <v>000 - СОЦИЈАЛНА ЗАШТИТА</v>
      </c>
      <c r="CT1" s="569" t="s">
        <v>1300</v>
      </c>
      <c r="CU1" s="569"/>
      <c r="CV1" s="569"/>
    </row>
    <row r="2" spans="1:126" ht="13.5" hidden="1" customHeight="1">
      <c r="A2" s="26" t="s">
        <v>902</v>
      </c>
      <c r="B2" s="27" t="s">
        <v>1378</v>
      </c>
      <c r="C2" s="52" t="s">
        <v>1381</v>
      </c>
      <c r="D2" s="21"/>
      <c r="E2" s="25"/>
      <c r="F2" s="25"/>
      <c r="G2" s="25"/>
      <c r="H2" s="25"/>
      <c r="I2" s="25"/>
      <c r="J2" s="25"/>
      <c r="K2" s="25"/>
      <c r="L2" s="25"/>
      <c r="M2" s="21"/>
      <c r="N2" s="21"/>
      <c r="O2" s="21"/>
      <c r="P2" s="21"/>
      <c r="Q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BC2" s="21"/>
      <c r="BD2" s="21"/>
      <c r="BE2" s="146">
        <v>400000</v>
      </c>
      <c r="BF2" s="146" t="s">
        <v>473</v>
      </c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9">
        <v>0</v>
      </c>
      <c r="BS2" s="24" t="s">
        <v>1417</v>
      </c>
      <c r="BU2" s="30" t="s">
        <v>1416</v>
      </c>
      <c r="BV2" s="31" t="s">
        <v>1222</v>
      </c>
      <c r="BW2" s="30" t="s">
        <v>1416</v>
      </c>
      <c r="BY2" s="32">
        <v>411</v>
      </c>
      <c r="BZ2" s="33" t="s">
        <v>1237</v>
      </c>
      <c r="CA2" s="32">
        <v>411</v>
      </c>
      <c r="CK2" s="34" t="s">
        <v>1319</v>
      </c>
      <c r="CL2" s="35" t="s">
        <v>1418</v>
      </c>
      <c r="CO2" s="22" t="str">
        <f t="shared" si="0"/>
        <v>010 - Болест и инвалидност</v>
      </c>
      <c r="CT2" s="30" t="s">
        <v>1416</v>
      </c>
      <c r="CU2" s="31" t="s">
        <v>1222</v>
      </c>
      <c r="CV2" s="30"/>
      <c r="CX2" s="22" t="str">
        <f>CT2&amp;" - "&amp;CU2</f>
        <v>01 - Приходи из буџета</v>
      </c>
    </row>
    <row r="3" spans="1:126" ht="16.5" hidden="1" customHeight="1">
      <c r="A3" s="26" t="s">
        <v>903</v>
      </c>
      <c r="B3" s="27" t="s">
        <v>1391</v>
      </c>
      <c r="C3" s="52" t="s">
        <v>288</v>
      </c>
      <c r="D3" s="21"/>
      <c r="E3" s="25"/>
      <c r="F3" s="25"/>
      <c r="G3" s="25"/>
      <c r="H3" s="25"/>
      <c r="I3" s="25"/>
      <c r="J3" s="25"/>
      <c r="K3" s="25"/>
      <c r="L3" s="25"/>
      <c r="M3" s="21"/>
      <c r="N3" s="21"/>
      <c r="O3" s="21"/>
      <c r="P3" s="21"/>
      <c r="Q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BC3" s="21"/>
      <c r="BD3" s="21"/>
      <c r="BE3" s="146">
        <v>410000</v>
      </c>
      <c r="BF3" s="146" t="s">
        <v>474</v>
      </c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36">
        <v>10</v>
      </c>
      <c r="BS3" s="35" t="s">
        <v>1418</v>
      </c>
      <c r="BU3" s="30" t="s">
        <v>1210</v>
      </c>
      <c r="BV3" s="31" t="s">
        <v>1223</v>
      </c>
      <c r="BW3" s="30" t="s">
        <v>1210</v>
      </c>
      <c r="BY3" s="32">
        <v>412</v>
      </c>
      <c r="BZ3" s="37" t="s">
        <v>1238</v>
      </c>
      <c r="CA3" s="32">
        <v>412</v>
      </c>
      <c r="CK3" s="34" t="s">
        <v>1320</v>
      </c>
      <c r="CL3" s="35" t="s">
        <v>1419</v>
      </c>
      <c r="CO3" s="22" t="str">
        <f t="shared" si="0"/>
        <v>020 - Старост</v>
      </c>
      <c r="CT3" s="30" t="s">
        <v>1210</v>
      </c>
      <c r="CU3" s="31" t="s">
        <v>1223</v>
      </c>
      <c r="CV3" s="30"/>
      <c r="CX3" s="22" t="str">
        <f t="shared" ref="CX3:CX11" si="1">CT3&amp;" - "&amp;CU3</f>
        <v>02 - Трансфери између корисника на истом нивоу</v>
      </c>
    </row>
    <row r="4" spans="1:126" ht="15" hidden="1" customHeight="1">
      <c r="A4" s="26" t="s">
        <v>904</v>
      </c>
      <c r="B4" s="27" t="s">
        <v>1379</v>
      </c>
      <c r="C4" s="52" t="s">
        <v>1382</v>
      </c>
      <c r="D4" s="21"/>
      <c r="E4" s="21"/>
      <c r="F4" s="21"/>
      <c r="G4" s="21"/>
      <c r="H4" s="38"/>
      <c r="I4" s="21"/>
      <c r="J4" s="21"/>
      <c r="K4" s="21"/>
      <c r="L4" s="21"/>
      <c r="M4" s="21"/>
      <c r="N4" s="21"/>
      <c r="O4" s="21"/>
      <c r="P4" s="21"/>
      <c r="Q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BC4" s="21"/>
      <c r="BD4" s="21"/>
      <c r="BE4" s="146">
        <v>411000</v>
      </c>
      <c r="BF4" s="146" t="s">
        <v>1237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36">
        <v>20</v>
      </c>
      <c r="BS4" s="35" t="s">
        <v>1419</v>
      </c>
      <c r="BU4" s="30" t="s">
        <v>1204</v>
      </c>
      <c r="BV4" s="31" t="s">
        <v>1224</v>
      </c>
      <c r="BW4" s="30" t="s">
        <v>1204</v>
      </c>
      <c r="BY4" s="32">
        <v>413</v>
      </c>
      <c r="BZ4" s="33" t="s">
        <v>1239</v>
      </c>
      <c r="CA4" s="32">
        <v>413</v>
      </c>
      <c r="CK4" s="34" t="s">
        <v>1321</v>
      </c>
      <c r="CL4" s="35" t="s">
        <v>1420</v>
      </c>
      <c r="CO4" s="22" t="str">
        <f t="shared" si="0"/>
        <v>030 - Корисници породичне пензије</v>
      </c>
      <c r="CT4" s="30" t="s">
        <v>1204</v>
      </c>
      <c r="CU4" s="31" t="s">
        <v>1224</v>
      </c>
      <c r="CV4" s="30"/>
      <c r="CX4" s="22" t="str">
        <f t="shared" si="1"/>
        <v>03 - Социјални доприноси</v>
      </c>
    </row>
    <row r="5" spans="1:126" ht="15" hidden="1" customHeight="1">
      <c r="A5" s="26" t="s">
        <v>905</v>
      </c>
      <c r="B5" s="27" t="s">
        <v>1380</v>
      </c>
      <c r="C5" s="52" t="s">
        <v>289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BC5" s="21"/>
      <c r="BD5" s="21"/>
      <c r="BE5" s="146">
        <v>411100</v>
      </c>
      <c r="BF5" s="146" t="s">
        <v>475</v>
      </c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36">
        <v>30</v>
      </c>
      <c r="BS5" s="35" t="s">
        <v>1420</v>
      </c>
      <c r="BU5" s="30" t="s">
        <v>1211</v>
      </c>
      <c r="BV5" s="31" t="s">
        <v>1225</v>
      </c>
      <c r="BW5" s="30" t="s">
        <v>1211</v>
      </c>
      <c r="BY5" s="32">
        <v>414</v>
      </c>
      <c r="BZ5" s="33" t="s">
        <v>1240</v>
      </c>
      <c r="CA5" s="32">
        <v>414</v>
      </c>
      <c r="CK5" s="34" t="s">
        <v>1322</v>
      </c>
      <c r="CL5" s="35" t="s">
        <v>1421</v>
      </c>
      <c r="CO5" s="22" t="str">
        <f t="shared" si="0"/>
        <v>040 - Породица и деца</v>
      </c>
      <c r="CT5" s="30" t="s">
        <v>1211</v>
      </c>
      <c r="CU5" s="31" t="s">
        <v>1225</v>
      </c>
      <c r="CV5" s="30"/>
      <c r="CX5" s="22" t="str">
        <f t="shared" si="1"/>
        <v>04 - Сопствени приходи буџетских корисника</v>
      </c>
    </row>
    <row r="6" spans="1:126" ht="15" hidden="1" customHeight="1">
      <c r="A6" s="26" t="s">
        <v>989</v>
      </c>
      <c r="B6" s="27" t="s">
        <v>1367</v>
      </c>
      <c r="C6" s="52" t="s">
        <v>290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BC6" s="21"/>
      <c r="BD6" s="21"/>
      <c r="BE6" s="146">
        <v>411110</v>
      </c>
      <c r="BF6" s="146" t="s">
        <v>475</v>
      </c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36">
        <v>40</v>
      </c>
      <c r="BS6" s="35" t="s">
        <v>1421</v>
      </c>
      <c r="BU6" s="30" t="s">
        <v>1205</v>
      </c>
      <c r="BV6" s="31" t="s">
        <v>1226</v>
      </c>
      <c r="BW6" s="30" t="s">
        <v>1205</v>
      </c>
      <c r="BY6" s="32">
        <v>415</v>
      </c>
      <c r="BZ6" s="33" t="s">
        <v>1266</v>
      </c>
      <c r="CA6" s="32">
        <v>415</v>
      </c>
      <c r="CK6" s="34" t="s">
        <v>1323</v>
      </c>
      <c r="CL6" s="35" t="s">
        <v>1422</v>
      </c>
      <c r="CO6" s="22" t="str">
        <f t="shared" si="0"/>
        <v>050 - Незапосленост</v>
      </c>
      <c r="CT6" s="30" t="s">
        <v>1205</v>
      </c>
      <c r="CU6" s="31" t="s">
        <v>1226</v>
      </c>
      <c r="CV6" s="30"/>
      <c r="CX6" s="22" t="str">
        <f t="shared" si="1"/>
        <v>05 - Донације од иностраних земаља</v>
      </c>
    </row>
    <row r="7" spans="1:126" ht="17.25" hidden="1" customHeight="1">
      <c r="A7" s="26" t="s">
        <v>906</v>
      </c>
      <c r="B7" s="27" t="s">
        <v>1376</v>
      </c>
      <c r="C7" s="52" t="s">
        <v>1383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C7" s="21"/>
      <c r="BD7" s="21"/>
      <c r="BE7" s="146">
        <v>411111</v>
      </c>
      <c r="BF7" s="146" t="s">
        <v>476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36">
        <v>50</v>
      </c>
      <c r="BS7" s="35" t="s">
        <v>1422</v>
      </c>
      <c r="BU7" s="30" t="s">
        <v>1212</v>
      </c>
      <c r="BV7" s="31" t="s">
        <v>1227</v>
      </c>
      <c r="BW7" s="30" t="s">
        <v>1212</v>
      </c>
      <c r="BY7" s="32">
        <v>416</v>
      </c>
      <c r="BZ7" s="33" t="s">
        <v>1267</v>
      </c>
      <c r="CA7" s="32">
        <v>416</v>
      </c>
      <c r="CK7" s="34" t="s">
        <v>1324</v>
      </c>
      <c r="CL7" s="35" t="s">
        <v>1423</v>
      </c>
      <c r="CO7" s="22" t="str">
        <f t="shared" si="0"/>
        <v>060 - Становање</v>
      </c>
      <c r="CT7" s="30" t="s">
        <v>1212</v>
      </c>
      <c r="CU7" s="31" t="s">
        <v>1227</v>
      </c>
      <c r="CV7" s="30"/>
      <c r="CX7" s="22" t="str">
        <f t="shared" si="1"/>
        <v>06 - Донације од међународних организација</v>
      </c>
    </row>
    <row r="8" spans="1:126" ht="15" customHeight="1">
      <c r="A8" s="26" t="s">
        <v>907</v>
      </c>
      <c r="B8" s="27" t="s">
        <v>1368</v>
      </c>
      <c r="C8" s="52" t="s">
        <v>291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BC8" s="21"/>
      <c r="BD8" s="21"/>
      <c r="BE8" s="146">
        <v>411112</v>
      </c>
      <c r="BF8" s="146" t="s">
        <v>477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36">
        <v>60</v>
      </c>
      <c r="BS8" s="35" t="s">
        <v>1423</v>
      </c>
      <c r="BU8" s="30" t="s">
        <v>1206</v>
      </c>
      <c r="BV8" s="31" t="s">
        <v>1228</v>
      </c>
      <c r="BW8" s="30" t="s">
        <v>1206</v>
      </c>
      <c r="BY8" s="32">
        <v>417</v>
      </c>
      <c r="BZ8" s="33" t="s">
        <v>1268</v>
      </c>
      <c r="CA8" s="32">
        <v>417</v>
      </c>
      <c r="CK8" s="34" t="s">
        <v>1325</v>
      </c>
      <c r="CL8" s="35" t="s">
        <v>1141</v>
      </c>
      <c r="CO8" s="22" t="str">
        <f t="shared" si="0"/>
        <v>070 - Социјална помоћ угроженом становништву, некласификована на другом месту</v>
      </c>
      <c r="CT8" s="30" t="s">
        <v>1206</v>
      </c>
      <c r="CU8" s="31" t="s">
        <v>469</v>
      </c>
      <c r="CV8" s="30"/>
      <c r="CX8" s="22" t="str">
        <f>CT8&amp;" - "&amp;CU8</f>
        <v>07 - Трансфери од других нивоа власти</v>
      </c>
    </row>
    <row r="9" spans="1:126" ht="18.75" customHeight="1">
      <c r="A9" s="26" t="s">
        <v>908</v>
      </c>
      <c r="B9" s="27" t="s">
        <v>1369</v>
      </c>
      <c r="C9" s="52" t="s">
        <v>1384</v>
      </c>
      <c r="D9" s="21"/>
      <c r="E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BC9" s="21"/>
      <c r="BD9" s="21"/>
      <c r="BE9" s="146">
        <v>411113</v>
      </c>
      <c r="BF9" s="146" t="s">
        <v>478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36">
        <v>70</v>
      </c>
      <c r="BS9" s="35" t="s">
        <v>1141</v>
      </c>
      <c r="BU9" s="30" t="s">
        <v>1213</v>
      </c>
      <c r="BV9" s="31" t="s">
        <v>1229</v>
      </c>
      <c r="BW9" s="30" t="s">
        <v>1213</v>
      </c>
      <c r="BY9" s="32">
        <v>418</v>
      </c>
      <c r="BZ9" s="33" t="s">
        <v>1241</v>
      </c>
      <c r="CA9" s="32">
        <v>418</v>
      </c>
      <c r="CK9" s="34" t="s">
        <v>1326</v>
      </c>
      <c r="CL9" s="35" t="s">
        <v>1142</v>
      </c>
      <c r="CO9" s="22" t="str">
        <f t="shared" si="0"/>
        <v>080 - Социјална заштита -  истраживање и развој</v>
      </c>
      <c r="CT9" s="30" t="s">
        <v>1213</v>
      </c>
      <c r="CU9" s="31" t="s">
        <v>369</v>
      </c>
      <c r="CV9" s="30"/>
      <c r="CX9" s="22" t="str">
        <f t="shared" si="1"/>
        <v>08 - Добровољни трансфери од физичких и правних лица</v>
      </c>
      <c r="DE9" s="574" t="s">
        <v>987</v>
      </c>
      <c r="DF9" s="574"/>
      <c r="DG9" s="574"/>
      <c r="DH9" s="574"/>
      <c r="DI9" s="574"/>
      <c r="DJ9" s="574"/>
      <c r="DK9" s="574"/>
      <c r="DL9" s="574"/>
      <c r="DM9" s="574"/>
      <c r="DN9" s="574"/>
      <c r="DO9" s="574"/>
      <c r="DP9" s="574"/>
      <c r="DQ9" s="574"/>
      <c r="DR9" s="574"/>
    </row>
    <row r="10" spans="1:126" ht="18.75" customHeight="1">
      <c r="A10" s="26" t="s">
        <v>909</v>
      </c>
      <c r="B10" s="27" t="s">
        <v>1370</v>
      </c>
      <c r="C10" s="52" t="s">
        <v>292</v>
      </c>
      <c r="D10" s="21"/>
      <c r="E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BC10" s="21"/>
      <c r="BD10" s="21"/>
      <c r="BE10" s="146">
        <v>411114</v>
      </c>
      <c r="BF10" s="146" t="s">
        <v>479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36">
        <v>80</v>
      </c>
      <c r="BS10" s="35" t="s">
        <v>1142</v>
      </c>
      <c r="BU10" s="30" t="s">
        <v>1214</v>
      </c>
      <c r="BV10" s="31" t="s">
        <v>1230</v>
      </c>
      <c r="BW10" s="30" t="s">
        <v>1214</v>
      </c>
      <c r="BY10" s="32">
        <v>421</v>
      </c>
      <c r="BZ10" s="33" t="s">
        <v>1269</v>
      </c>
      <c r="CA10" s="32">
        <v>421</v>
      </c>
      <c r="CK10" s="34" t="s">
        <v>1327</v>
      </c>
      <c r="CL10" s="35" t="s">
        <v>1424</v>
      </c>
      <c r="CO10" s="22" t="str">
        <f t="shared" si="0"/>
        <v>090 - Социјална заштита некласификована на другом месту</v>
      </c>
      <c r="CT10" s="30" t="s">
        <v>1214</v>
      </c>
      <c r="CU10" s="31" t="s">
        <v>1230</v>
      </c>
      <c r="CV10" s="30"/>
      <c r="CX10" s="22" t="str">
        <f t="shared" si="1"/>
        <v>09 - Примања од продаје нефинансијске имовине</v>
      </c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ht="18.75" customHeight="1">
      <c r="A11" s="26" t="s">
        <v>988</v>
      </c>
      <c r="B11" s="27" t="s">
        <v>1371</v>
      </c>
      <c r="C11" s="52" t="s">
        <v>293</v>
      </c>
      <c r="D11" s="21"/>
      <c r="E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BC11" s="21"/>
      <c r="BD11" s="21"/>
      <c r="BE11" s="146">
        <v>411115</v>
      </c>
      <c r="BF11" s="146" t="s">
        <v>480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36">
        <v>90</v>
      </c>
      <c r="BS11" s="35" t="s">
        <v>1424</v>
      </c>
      <c r="BU11" s="30" t="s">
        <v>1410</v>
      </c>
      <c r="BV11" s="31" t="s">
        <v>1231</v>
      </c>
      <c r="BW11" s="30" t="s">
        <v>1410</v>
      </c>
      <c r="BY11" s="32">
        <v>422</v>
      </c>
      <c r="BZ11" s="33" t="s">
        <v>1270</v>
      </c>
      <c r="CA11" s="32">
        <v>422</v>
      </c>
      <c r="CK11" s="23">
        <v>100</v>
      </c>
      <c r="CL11" s="24" t="s">
        <v>1425</v>
      </c>
      <c r="CO11" s="22" t="str">
        <f t="shared" si="0"/>
        <v>100 - ОПШТЕ ЈАВНЕ УСЛУГЕ</v>
      </c>
      <c r="CT11" s="30" t="s">
        <v>1410</v>
      </c>
      <c r="CU11" s="31" t="s">
        <v>1231</v>
      </c>
      <c r="CV11" s="30"/>
      <c r="CX11" s="22" t="str">
        <f t="shared" si="1"/>
        <v>10 - Примања од домаћих задуживања</v>
      </c>
      <c r="DS11" s="52"/>
      <c r="DT11" s="52"/>
      <c r="DU11" s="52"/>
      <c r="DV11" s="52"/>
    </row>
    <row r="12" spans="1:126" ht="15.75">
      <c r="B12" s="27"/>
      <c r="C12" s="52"/>
      <c r="D12" s="21"/>
      <c r="E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BC12" s="21"/>
      <c r="BD12" s="21"/>
      <c r="BE12" s="146">
        <v>411116</v>
      </c>
      <c r="BF12" s="146" t="s">
        <v>481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36"/>
      <c r="BS12" s="35"/>
      <c r="BU12" s="30"/>
      <c r="BV12" s="31"/>
      <c r="BW12" s="30"/>
      <c r="BY12" s="32"/>
      <c r="BZ12" s="33"/>
      <c r="CA12" s="32"/>
      <c r="CK12" s="23"/>
      <c r="CL12" s="24"/>
      <c r="CO12" s="22" t="str">
        <f>CK13&amp;" - "&amp;CL13</f>
        <v>110 - Извршни и законодавни органи, финансијски и фискални послови и спољни послови</v>
      </c>
      <c r="CT12" s="30"/>
      <c r="CU12" s="31"/>
      <c r="CV12" s="30"/>
      <c r="CX12" s="22" t="str">
        <f>CT13&amp;" - "&amp;CU13</f>
        <v>11 - Примања од иностраних задуживања</v>
      </c>
      <c r="DE12" s="519" t="s">
        <v>1356</v>
      </c>
      <c r="DF12" s="571" t="s">
        <v>1358</v>
      </c>
      <c r="DG12" s="572"/>
      <c r="DH12" s="572"/>
      <c r="DI12" s="572"/>
      <c r="DJ12" s="572"/>
      <c r="DK12" s="572"/>
      <c r="DL12" s="572"/>
      <c r="DM12" s="572"/>
      <c r="DN12" s="572"/>
      <c r="DO12" s="572"/>
      <c r="DP12" s="572"/>
      <c r="DQ12" s="572"/>
      <c r="DR12" s="573"/>
      <c r="DS12" s="52"/>
      <c r="DT12" s="52"/>
      <c r="DU12" s="52"/>
      <c r="DV12" s="52"/>
    </row>
    <row r="13" spans="1:126" ht="54" customHeight="1">
      <c r="A13" s="26" t="s">
        <v>910</v>
      </c>
      <c r="B13" s="27" t="s">
        <v>1372</v>
      </c>
      <c r="C13" s="52" t="s">
        <v>294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146">
        <v>411117</v>
      </c>
      <c r="BF13" s="146" t="s">
        <v>482</v>
      </c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3">
        <v>100</v>
      </c>
      <c r="BS13" s="24" t="s">
        <v>1425</v>
      </c>
      <c r="BU13" s="30" t="s">
        <v>1215</v>
      </c>
      <c r="BV13" s="31" t="s">
        <v>1232</v>
      </c>
      <c r="BW13" s="30" t="s">
        <v>1215</v>
      </c>
      <c r="BY13" s="32">
        <v>423</v>
      </c>
      <c r="BZ13" s="33" t="s">
        <v>1271</v>
      </c>
      <c r="CA13" s="32">
        <v>423</v>
      </c>
      <c r="CK13" s="34">
        <v>110</v>
      </c>
      <c r="CL13" s="35" t="s">
        <v>1143</v>
      </c>
      <c r="CO13" s="22" t="str">
        <f>CK14&amp;" - "&amp;CL14</f>
        <v>111 - Извршни и законодавни органи</v>
      </c>
      <c r="CT13" s="30" t="s">
        <v>1215</v>
      </c>
      <c r="CU13" s="31" t="s">
        <v>1232</v>
      </c>
      <c r="CV13" s="30"/>
      <c r="CX13" s="22" t="str">
        <f>CT14&amp;" - "&amp;CU14</f>
        <v>12 - Примања од отплате датих кредита и продаје финансијске имовине</v>
      </c>
      <c r="DE13" s="519"/>
      <c r="DF13" s="575" t="s">
        <v>2410</v>
      </c>
      <c r="DG13" s="576"/>
      <c r="DH13" s="576"/>
      <c r="DI13" s="576"/>
      <c r="DJ13" s="576"/>
      <c r="DK13" s="576"/>
      <c r="DL13" s="576"/>
      <c r="DM13" s="576"/>
      <c r="DN13" s="576"/>
      <c r="DO13" s="576"/>
      <c r="DP13" s="576"/>
      <c r="DQ13" s="576"/>
      <c r="DR13" s="577"/>
      <c r="DS13" s="52"/>
      <c r="DT13" s="52"/>
      <c r="DU13" s="52"/>
      <c r="DV13" s="52"/>
    </row>
    <row r="14" spans="1:126" ht="37.5" customHeight="1">
      <c r="A14" s="26" t="s">
        <v>911</v>
      </c>
      <c r="B14" s="27" t="s">
        <v>1373</v>
      </c>
      <c r="C14" s="52" t="s">
        <v>1385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BC14" s="21"/>
      <c r="BD14" s="21"/>
      <c r="BE14" s="146">
        <v>411118</v>
      </c>
      <c r="BF14" s="146" t="s">
        <v>483</v>
      </c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34">
        <v>110</v>
      </c>
      <c r="BS14" s="35" t="s">
        <v>1143</v>
      </c>
      <c r="BU14" s="30" t="s">
        <v>1216</v>
      </c>
      <c r="BV14" s="31" t="s">
        <v>1233</v>
      </c>
      <c r="BW14" s="30" t="s">
        <v>1216</v>
      </c>
      <c r="BY14" s="32">
        <v>424</v>
      </c>
      <c r="BZ14" s="33" t="s">
        <v>1272</v>
      </c>
      <c r="CA14" s="32">
        <v>424</v>
      </c>
      <c r="CK14" s="39">
        <v>111</v>
      </c>
      <c r="CL14" s="40" t="s">
        <v>1426</v>
      </c>
      <c r="CO14" s="22" t="str">
        <f>CK15&amp;" - "&amp;CL15</f>
        <v>112 - Финансијски и фискални послови</v>
      </c>
      <c r="CT14" s="30" t="s">
        <v>1216</v>
      </c>
      <c r="CU14" s="31" t="s">
        <v>1233</v>
      </c>
      <c r="CV14" s="30"/>
      <c r="CX14" s="22" t="str">
        <f>CT15&amp;" - "&amp;CU15</f>
        <v>13 - Нераспоређени вишак прихода из ранијих година</v>
      </c>
      <c r="DE14" s="519"/>
      <c r="DF14" s="516" t="s">
        <v>2411</v>
      </c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8"/>
      <c r="DS14" s="52"/>
      <c r="DT14" s="52"/>
      <c r="DU14" s="52"/>
      <c r="DV14" s="52"/>
    </row>
    <row r="15" spans="1:126" ht="45" hidden="1" customHeight="1">
      <c r="A15" s="26" t="s">
        <v>912</v>
      </c>
      <c r="B15" s="27" t="s">
        <v>1374</v>
      </c>
      <c r="C15" s="52" t="s">
        <v>1386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BC15" s="21"/>
      <c r="BD15" s="21"/>
      <c r="BE15" s="146">
        <v>411119</v>
      </c>
      <c r="BF15" s="146" t="s">
        <v>484</v>
      </c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39">
        <v>111</v>
      </c>
      <c r="BS15" s="40" t="s">
        <v>1426</v>
      </c>
      <c r="BU15" s="30" t="s">
        <v>1217</v>
      </c>
      <c r="BV15" s="31" t="s">
        <v>1234</v>
      </c>
      <c r="BW15" s="30" t="s">
        <v>1217</v>
      </c>
      <c r="BY15" s="32">
        <v>425</v>
      </c>
      <c r="BZ15" s="33" t="s">
        <v>1273</v>
      </c>
      <c r="CA15" s="32">
        <v>425</v>
      </c>
      <c r="CK15" s="39">
        <v>112</v>
      </c>
      <c r="CL15" s="40" t="s">
        <v>1427</v>
      </c>
      <c r="CO15" s="22" t="str">
        <f>CK16&amp;" - "&amp;CL16</f>
        <v>113 - Спољни послови</v>
      </c>
      <c r="CT15" s="30" t="s">
        <v>1217</v>
      </c>
      <c r="CU15" s="31" t="s">
        <v>1234</v>
      </c>
      <c r="CV15" s="30"/>
      <c r="CX15" s="22" t="str">
        <f>CT16&amp;" - "&amp;CU16</f>
        <v>14 - Неутрошена средства од приватизације из ранијих година</v>
      </c>
      <c r="DE15" s="316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52"/>
      <c r="DT15" s="52"/>
      <c r="DU15" s="52"/>
      <c r="DV15" s="52"/>
    </row>
    <row r="16" spans="1:126">
      <c r="A16" s="26" t="s">
        <v>913</v>
      </c>
      <c r="B16" s="27" t="s">
        <v>1375</v>
      </c>
      <c r="C16" s="52" t="s">
        <v>1456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BC16" s="21"/>
      <c r="BD16" s="21"/>
      <c r="BE16" s="146">
        <v>411120</v>
      </c>
      <c r="BF16" s="146" t="s">
        <v>485</v>
      </c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39">
        <v>112</v>
      </c>
      <c r="BS16" s="40" t="s">
        <v>1427</v>
      </c>
      <c r="BU16" s="30" t="s">
        <v>1218</v>
      </c>
      <c r="BV16" s="31" t="s">
        <v>1235</v>
      </c>
      <c r="BW16" s="30" t="s">
        <v>1218</v>
      </c>
      <c r="BY16" s="32">
        <v>426</v>
      </c>
      <c r="BZ16" s="33" t="s">
        <v>1242</v>
      </c>
      <c r="CA16" s="32">
        <v>426</v>
      </c>
      <c r="CK16" s="39">
        <v>113</v>
      </c>
      <c r="CL16" s="40" t="s">
        <v>1144</v>
      </c>
      <c r="CO16" s="22" t="str">
        <f t="shared" ref="CO16:CO30" si="2">CK18&amp;" - "&amp;CL18</f>
        <v>120 - Економска помоћ иностранству</v>
      </c>
      <c r="CT16" s="30" t="s">
        <v>1218</v>
      </c>
      <c r="CU16" s="31" t="s">
        <v>470</v>
      </c>
      <c r="CV16" s="30"/>
      <c r="CX16" s="22" t="str">
        <f>CT18&amp;" - "&amp;CU18</f>
        <v>15 - Неутрошена средства донација из ранијих година</v>
      </c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52"/>
      <c r="DT16" s="52"/>
      <c r="DU16" s="52"/>
      <c r="DV16" s="52"/>
    </row>
    <row r="17" spans="1:126" ht="15.75">
      <c r="B17" s="27"/>
      <c r="C17" s="5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BC17" s="21"/>
      <c r="BD17" s="21"/>
      <c r="BE17" s="146">
        <v>411121</v>
      </c>
      <c r="BF17" s="146" t="s">
        <v>486</v>
      </c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39"/>
      <c r="BS17" s="40"/>
      <c r="BU17" s="30"/>
      <c r="BV17" s="31"/>
      <c r="BW17" s="30"/>
      <c r="BY17" s="32"/>
      <c r="BZ17" s="33"/>
      <c r="CA17" s="32"/>
      <c r="CK17" s="39"/>
      <c r="CL17" s="40"/>
      <c r="CO17" s="22" t="str">
        <f t="shared" si="2"/>
        <v>121 - Економска помоћ земљама у развоју и земљама у транзицији</v>
      </c>
      <c r="CT17" s="30"/>
      <c r="CU17" s="31"/>
      <c r="CV17" s="30"/>
      <c r="CX17" s="22" t="str">
        <f>CT19&amp;" - "&amp;CU19</f>
        <v>16 - Родитељски динар за ваннаставне активности</v>
      </c>
      <c r="DE17" s="514" t="s">
        <v>1357</v>
      </c>
      <c r="DF17" s="571" t="s">
        <v>1359</v>
      </c>
      <c r="DG17" s="572"/>
      <c r="DH17" s="572"/>
      <c r="DI17" s="572"/>
      <c r="DJ17" s="572"/>
      <c r="DK17" s="572"/>
      <c r="DL17" s="572"/>
      <c r="DM17" s="572"/>
      <c r="DN17" s="572"/>
      <c r="DO17" s="572"/>
      <c r="DP17" s="572"/>
      <c r="DQ17" s="572"/>
      <c r="DR17" s="573"/>
      <c r="DS17" s="52"/>
      <c r="DT17" s="52"/>
      <c r="DU17" s="52"/>
      <c r="DV17" s="52"/>
    </row>
    <row r="18" spans="1:126" ht="50.25" customHeight="1">
      <c r="A18" s="26" t="s">
        <v>914</v>
      </c>
      <c r="B18" s="27" t="s">
        <v>1377</v>
      </c>
      <c r="C18" s="52" t="s">
        <v>295</v>
      </c>
      <c r="D18" s="21"/>
      <c r="E18" s="20"/>
      <c r="F18" s="20"/>
      <c r="G18" s="20"/>
      <c r="H18" s="20"/>
      <c r="I18" s="20"/>
      <c r="J18" s="20"/>
      <c r="K18" s="41"/>
      <c r="L18" s="20"/>
      <c r="M18" s="20"/>
      <c r="N18" s="20"/>
      <c r="O18" s="20"/>
      <c r="P18" s="20"/>
      <c r="Q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BC18" s="21"/>
      <c r="BD18" s="21"/>
      <c r="BE18" s="146">
        <v>411122</v>
      </c>
      <c r="BF18" s="146" t="s">
        <v>487</v>
      </c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39">
        <v>113</v>
      </c>
      <c r="BS18" s="40" t="s">
        <v>1144</v>
      </c>
      <c r="BU18" s="30" t="s">
        <v>1219</v>
      </c>
      <c r="BV18" s="31" t="s">
        <v>1236</v>
      </c>
      <c r="BW18" s="30" t="s">
        <v>1219</v>
      </c>
      <c r="BY18" s="32">
        <v>431</v>
      </c>
      <c r="BZ18" s="33" t="s">
        <v>1274</v>
      </c>
      <c r="CA18" s="32">
        <v>431</v>
      </c>
      <c r="CK18" s="34">
        <v>120</v>
      </c>
      <c r="CL18" s="35" t="s">
        <v>1145</v>
      </c>
      <c r="CO18" s="22" t="str">
        <f t="shared" si="2"/>
        <v>122 - Економска помоћ преко међународних организација</v>
      </c>
      <c r="CT18" s="30" t="s">
        <v>1219</v>
      </c>
      <c r="CU18" s="31" t="s">
        <v>471</v>
      </c>
      <c r="CV18" s="30"/>
      <c r="CX18" s="22" t="str">
        <f>CT20&amp;" - "&amp;CU20</f>
        <v>56 - Финансијска помоћ ЕУ</v>
      </c>
      <c r="DE18" s="526"/>
      <c r="DF18" s="524" t="s">
        <v>2400</v>
      </c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"/>
      <c r="DT18" s="52"/>
      <c r="DU18" s="52"/>
      <c r="DV18" s="52"/>
    </row>
    <row r="19" spans="1:126" ht="81" customHeight="1">
      <c r="A19" s="25"/>
      <c r="B19" s="42"/>
      <c r="C19" s="42"/>
      <c r="D19" s="42"/>
      <c r="E19" s="43"/>
      <c r="F19" s="42"/>
      <c r="G19" s="21"/>
      <c r="H19" s="21"/>
      <c r="I19" s="21"/>
      <c r="J19" s="21"/>
      <c r="K19" s="21"/>
      <c r="L19" s="21"/>
      <c r="M19" s="21"/>
      <c r="N19" s="44"/>
      <c r="O19" s="42"/>
      <c r="P19" s="42"/>
      <c r="Q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146">
        <v>411130</v>
      </c>
      <c r="BF19" s="146" t="s">
        <v>488</v>
      </c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34">
        <v>120</v>
      </c>
      <c r="BS19" s="35" t="s">
        <v>1145</v>
      </c>
      <c r="BU19" s="30" t="s">
        <v>1220</v>
      </c>
      <c r="BV19" s="31" t="s">
        <v>1221</v>
      </c>
      <c r="BW19" s="30" t="s">
        <v>1220</v>
      </c>
      <c r="BY19" s="32">
        <v>432</v>
      </c>
      <c r="BZ19" s="33" t="s">
        <v>1275</v>
      </c>
      <c r="CA19" s="32">
        <v>432</v>
      </c>
      <c r="CK19" s="39">
        <v>121</v>
      </c>
      <c r="CL19" s="40" t="s">
        <v>1428</v>
      </c>
      <c r="CO19" s="22" t="str">
        <f t="shared" si="2"/>
        <v>130 - Опште услуге</v>
      </c>
      <c r="CT19" s="30" t="s">
        <v>1220</v>
      </c>
      <c r="CU19" s="31" t="s">
        <v>1221</v>
      </c>
      <c r="CV19" s="30"/>
      <c r="DE19" s="526"/>
      <c r="DF19" s="525" t="s">
        <v>2401</v>
      </c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4"/>
      <c r="DS19" s="52"/>
      <c r="DT19" s="52"/>
      <c r="DU19" s="52"/>
      <c r="DV19" s="52"/>
    </row>
    <row r="20" spans="1:126" ht="51.75" customHeight="1">
      <c r="A20" s="25"/>
      <c r="B20" s="42"/>
      <c r="C20" s="42"/>
      <c r="D20" s="42"/>
      <c r="E20" s="43"/>
      <c r="F20" s="42"/>
      <c r="G20" s="21"/>
      <c r="H20" s="21"/>
      <c r="I20" s="21"/>
      <c r="J20" s="21"/>
      <c r="K20" s="21"/>
      <c r="L20" s="21"/>
      <c r="M20" s="21"/>
      <c r="N20" s="44"/>
      <c r="O20" s="42"/>
      <c r="P20" s="42"/>
      <c r="Q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146">
        <v>411131</v>
      </c>
      <c r="BF20" s="146" t="s">
        <v>488</v>
      </c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39">
        <v>121</v>
      </c>
      <c r="BS20" s="40" t="s">
        <v>1428</v>
      </c>
      <c r="BY20" s="32">
        <v>433</v>
      </c>
      <c r="BZ20" s="33" t="s">
        <v>1276</v>
      </c>
      <c r="CA20" s="32">
        <v>433</v>
      </c>
      <c r="CK20" s="39">
        <v>122</v>
      </c>
      <c r="CL20" s="40" t="s">
        <v>1146</v>
      </c>
      <c r="CO20" s="22" t="str">
        <f t="shared" si="2"/>
        <v>131 - Опште кадровске услуге</v>
      </c>
      <c r="CT20" s="145">
        <v>56</v>
      </c>
      <c r="CU20" s="31" t="s">
        <v>472</v>
      </c>
      <c r="DE20" s="526"/>
      <c r="DF20" s="524" t="s">
        <v>2392</v>
      </c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4"/>
      <c r="DS20" s="52"/>
      <c r="DT20" s="52"/>
      <c r="DU20" s="52"/>
      <c r="DV20" s="52"/>
    </row>
    <row r="21" spans="1:126" ht="92.25" customHeight="1">
      <c r="A21" s="25"/>
      <c r="B21" s="21"/>
      <c r="C21" s="42"/>
      <c r="D21" s="4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42"/>
      <c r="P21" s="42"/>
      <c r="Q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146">
        <v>411140</v>
      </c>
      <c r="BF21" s="146" t="s">
        <v>489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39">
        <v>122</v>
      </c>
      <c r="BS21" s="40" t="s">
        <v>1146</v>
      </c>
      <c r="BY21" s="32">
        <v>434</v>
      </c>
      <c r="BZ21" s="33" t="s">
        <v>1277</v>
      </c>
      <c r="CA21" s="32">
        <v>434</v>
      </c>
      <c r="CK21" s="34">
        <v>130</v>
      </c>
      <c r="CL21" s="35" t="s">
        <v>1429</v>
      </c>
      <c r="CO21" s="22" t="str">
        <f t="shared" si="2"/>
        <v>132 - Опште услуге планирања и статистике</v>
      </c>
      <c r="DE21" s="515"/>
      <c r="DF21" s="520" t="s">
        <v>2402</v>
      </c>
      <c r="DG21" s="520"/>
      <c r="DH21" s="520"/>
      <c r="DI21" s="520"/>
      <c r="DJ21" s="520"/>
      <c r="DK21" s="520"/>
      <c r="DL21" s="520"/>
      <c r="DM21" s="520"/>
      <c r="DN21" s="520"/>
      <c r="DO21" s="520"/>
      <c r="DP21" s="520"/>
      <c r="DQ21" s="520"/>
      <c r="DR21" s="520"/>
      <c r="DS21" s="52"/>
      <c r="DT21" s="52"/>
      <c r="DU21" s="52"/>
      <c r="DV21" s="52"/>
    </row>
    <row r="22" spans="1:126" ht="18" customHeight="1">
      <c r="A22" s="25"/>
      <c r="B22" s="21"/>
      <c r="C22" s="42"/>
      <c r="D22" s="4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2"/>
      <c r="Q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146">
        <v>411141</v>
      </c>
      <c r="BF22" s="146" t="s">
        <v>489</v>
      </c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34">
        <v>130</v>
      </c>
      <c r="BS22" s="35" t="s">
        <v>1429</v>
      </c>
      <c r="BY22" s="32">
        <v>435</v>
      </c>
      <c r="BZ22" s="33" t="s">
        <v>1243</v>
      </c>
      <c r="CA22" s="32">
        <v>435</v>
      </c>
      <c r="CK22" s="39">
        <v>131</v>
      </c>
      <c r="CL22" s="40" t="s">
        <v>1430</v>
      </c>
      <c r="CO22" s="22" t="str">
        <f t="shared" si="2"/>
        <v>133 - Остале опште услуге</v>
      </c>
      <c r="DE22" s="316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52"/>
      <c r="DT22" s="52"/>
      <c r="DU22" s="52"/>
      <c r="DV22" s="52"/>
    </row>
    <row r="23" spans="1:126" ht="37.5" customHeight="1">
      <c r="A23" s="25"/>
      <c r="B23" s="21"/>
      <c r="C23" s="42"/>
      <c r="D23" s="4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2"/>
      <c r="Q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146">
        <v>411150</v>
      </c>
      <c r="BF23" s="146" t="s">
        <v>490</v>
      </c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39">
        <v>131</v>
      </c>
      <c r="BS23" s="40" t="s">
        <v>1430</v>
      </c>
      <c r="BY23" s="32">
        <v>441</v>
      </c>
      <c r="BZ23" s="33" t="s">
        <v>1278</v>
      </c>
      <c r="CA23" s="32">
        <v>441</v>
      </c>
      <c r="CK23" s="39">
        <v>132</v>
      </c>
      <c r="CL23" s="40" t="s">
        <v>1147</v>
      </c>
      <c r="CO23" s="22" t="str">
        <f t="shared" si="2"/>
        <v>140 - Основно истраживање</v>
      </c>
      <c r="DE23" s="514" t="s">
        <v>1360</v>
      </c>
      <c r="DF23" s="509" t="s">
        <v>996</v>
      </c>
      <c r="DG23" s="509"/>
      <c r="DH23" s="509"/>
      <c r="DI23" s="509"/>
      <c r="DJ23" s="509"/>
      <c r="DK23" s="509"/>
      <c r="DL23" s="509"/>
      <c r="DM23" s="509"/>
      <c r="DN23" s="509"/>
      <c r="DO23" s="509"/>
      <c r="DP23" s="509"/>
      <c r="DQ23" s="509"/>
      <c r="DR23" s="510"/>
    </row>
    <row r="24" spans="1:126" ht="19.5" customHeight="1">
      <c r="A24" s="25"/>
      <c r="B24" s="21"/>
      <c r="C24" s="4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2"/>
      <c r="Q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146">
        <v>411151</v>
      </c>
      <c r="BF24" s="146" t="s">
        <v>491</v>
      </c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39">
        <v>132</v>
      </c>
      <c r="BS24" s="40" t="s">
        <v>1147</v>
      </c>
      <c r="BY24" s="32">
        <v>442</v>
      </c>
      <c r="BZ24" s="33" t="s">
        <v>1279</v>
      </c>
      <c r="CA24" s="32">
        <v>442</v>
      </c>
      <c r="CK24" s="39">
        <v>133</v>
      </c>
      <c r="CL24" s="40" t="s">
        <v>1431</v>
      </c>
      <c r="CO24" s="22" t="str">
        <f t="shared" si="2"/>
        <v>160 - Опште јавне услуге некласификоване на другом месту</v>
      </c>
      <c r="DE24" s="526"/>
      <c r="DF24" s="521" t="s">
        <v>2396</v>
      </c>
      <c r="DG24" s="522"/>
      <c r="DH24" s="522"/>
      <c r="DI24" s="522"/>
      <c r="DJ24" s="522"/>
      <c r="DK24" s="522"/>
      <c r="DL24" s="522"/>
      <c r="DM24" s="522"/>
      <c r="DN24" s="522"/>
      <c r="DO24" s="522"/>
      <c r="DP24" s="522"/>
      <c r="DQ24" s="522"/>
      <c r="DR24" s="523"/>
    </row>
    <row r="25" spans="1:126" ht="0.75" customHeight="1">
      <c r="A25" s="25"/>
      <c r="B25" s="21"/>
      <c r="C25" s="4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42"/>
      <c r="Q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8"/>
      <c r="BA25" s="21"/>
      <c r="BB25" s="21"/>
      <c r="BC25" s="21"/>
      <c r="BD25" s="21"/>
      <c r="BE25" s="146">
        <v>411159</v>
      </c>
      <c r="BF25" s="146" t="s">
        <v>492</v>
      </c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39">
        <v>133</v>
      </c>
      <c r="BS25" s="40" t="s">
        <v>1431</v>
      </c>
      <c r="BY25" s="32">
        <v>443</v>
      </c>
      <c r="BZ25" s="33" t="s">
        <v>1244</v>
      </c>
      <c r="CA25" s="32">
        <v>443</v>
      </c>
      <c r="CK25" s="34">
        <v>140</v>
      </c>
      <c r="CL25" s="35" t="s">
        <v>1432</v>
      </c>
      <c r="CO25" s="22" t="str">
        <f t="shared" si="2"/>
        <v>170 - Трансакције јавног  дуга</v>
      </c>
      <c r="DE25" s="526"/>
      <c r="DF25" s="327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328"/>
    </row>
    <row r="26" spans="1:126" ht="92.25" customHeight="1">
      <c r="A26" s="25"/>
      <c r="B26" s="21"/>
      <c r="C26" s="4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2"/>
      <c r="Q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46">
        <v>411190</v>
      </c>
      <c r="BF26" s="146" t="s">
        <v>493</v>
      </c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34">
        <v>150</v>
      </c>
      <c r="BS26" s="35" t="s">
        <v>1148</v>
      </c>
      <c r="BY26" s="32">
        <v>4511</v>
      </c>
      <c r="BZ26" s="33" t="s">
        <v>1354</v>
      </c>
      <c r="CA26" s="32">
        <v>451</v>
      </c>
      <c r="CK26" s="34">
        <v>160</v>
      </c>
      <c r="CL26" s="35" t="s">
        <v>1149</v>
      </c>
      <c r="CO26" s="22" t="str">
        <f t="shared" si="2"/>
        <v>180 - Трансфери општег карактера између различитих нивоа власти</v>
      </c>
      <c r="DE26" s="526"/>
      <c r="DF26" s="527" t="s">
        <v>2403</v>
      </c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9"/>
    </row>
    <row r="27" spans="1:126" ht="94.5" customHeight="1">
      <c r="A27" s="38"/>
      <c r="B27" s="21"/>
      <c r="C27" s="4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2"/>
      <c r="Q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146">
        <v>411191</v>
      </c>
      <c r="BF27" s="146" t="s">
        <v>493</v>
      </c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34">
        <v>160</v>
      </c>
      <c r="BS27" s="35" t="s">
        <v>1149</v>
      </c>
      <c r="BY27" s="32">
        <v>4512</v>
      </c>
      <c r="BZ27" s="33" t="s">
        <v>1355</v>
      </c>
      <c r="CK27" s="34">
        <v>170</v>
      </c>
      <c r="CL27" s="35" t="s">
        <v>1150</v>
      </c>
      <c r="CO27" s="22" t="str">
        <f t="shared" si="2"/>
        <v>200 - ОДБРАНА</v>
      </c>
      <c r="DE27" s="526"/>
      <c r="DF27" s="527" t="s">
        <v>2404</v>
      </c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9"/>
    </row>
    <row r="28" spans="1:126" ht="30.75" customHeight="1">
      <c r="A28" s="25"/>
      <c r="B28" s="21"/>
      <c r="C28" s="4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146">
        <v>412000</v>
      </c>
      <c r="BF28" s="146" t="s">
        <v>1238</v>
      </c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34">
        <v>170</v>
      </c>
      <c r="BS28" s="35" t="s">
        <v>1150</v>
      </c>
      <c r="BY28" s="32">
        <v>452</v>
      </c>
      <c r="BZ28" s="33" t="s">
        <v>1280</v>
      </c>
      <c r="CA28" s="32">
        <v>452</v>
      </c>
      <c r="CK28" s="34">
        <v>180</v>
      </c>
      <c r="CL28" s="35" t="s">
        <v>1151</v>
      </c>
      <c r="CO28" s="22" t="str">
        <f t="shared" si="2"/>
        <v>210 - Војна одбрана</v>
      </c>
      <c r="DE28" s="526"/>
      <c r="DF28" s="530" t="s">
        <v>2393</v>
      </c>
      <c r="DG28" s="531"/>
      <c r="DH28" s="531"/>
      <c r="DI28" s="531"/>
      <c r="DJ28" s="531"/>
      <c r="DK28" s="531"/>
      <c r="DL28" s="531"/>
      <c r="DM28" s="531"/>
      <c r="DN28" s="531"/>
      <c r="DO28" s="531"/>
      <c r="DP28" s="531"/>
      <c r="DQ28" s="531"/>
      <c r="DR28" s="532"/>
    </row>
    <row r="29" spans="1:126" ht="36" customHeight="1">
      <c r="A29" s="25"/>
      <c r="B29" s="21"/>
      <c r="C29" s="4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146">
        <v>412100</v>
      </c>
      <c r="BF29" s="146" t="s">
        <v>494</v>
      </c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34">
        <v>180</v>
      </c>
      <c r="BS29" s="35" t="s">
        <v>1151</v>
      </c>
      <c r="BY29" s="32">
        <v>453</v>
      </c>
      <c r="BZ29" s="33" t="s">
        <v>1281</v>
      </c>
      <c r="CA29" s="32">
        <v>453</v>
      </c>
      <c r="CK29" s="23">
        <v>200</v>
      </c>
      <c r="CL29" s="24" t="s">
        <v>1433</v>
      </c>
      <c r="CO29" s="22" t="str">
        <f t="shared" si="2"/>
        <v>220 - Цивилна одбрана</v>
      </c>
      <c r="DE29" s="526"/>
      <c r="DF29" s="527" t="s">
        <v>2397</v>
      </c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9"/>
    </row>
    <row r="30" spans="1:126" ht="0.75" customHeight="1">
      <c r="A30" s="25"/>
      <c r="B30" s="21"/>
      <c r="C30" s="4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146">
        <v>412110</v>
      </c>
      <c r="BF30" s="146" t="s">
        <v>494</v>
      </c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3">
        <v>200</v>
      </c>
      <c r="BS30" s="24" t="s">
        <v>1433</v>
      </c>
      <c r="BY30" s="32">
        <v>454</v>
      </c>
      <c r="BZ30" s="33" t="s">
        <v>1246</v>
      </c>
      <c r="CA30" s="32">
        <v>454</v>
      </c>
      <c r="CK30" s="34">
        <v>210</v>
      </c>
      <c r="CL30" s="35" t="s">
        <v>1434</v>
      </c>
      <c r="CO30" s="22" t="str">
        <f t="shared" si="2"/>
        <v>230 - Војна помоћ иностранству</v>
      </c>
      <c r="DE30" s="526"/>
      <c r="DF30" s="329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30"/>
    </row>
    <row r="31" spans="1:126" ht="45.75" customHeight="1">
      <c r="A31" s="53"/>
      <c r="B31" s="21"/>
      <c r="C31" s="4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146">
        <v>412111</v>
      </c>
      <c r="BF31" s="146" t="s">
        <v>494</v>
      </c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34">
        <v>210</v>
      </c>
      <c r="BS31" s="35" t="s">
        <v>1434</v>
      </c>
      <c r="BY31" s="32">
        <v>461</v>
      </c>
      <c r="BZ31" s="33" t="s">
        <v>1247</v>
      </c>
      <c r="CA31" s="32">
        <v>461</v>
      </c>
      <c r="CK31" s="34">
        <v>220</v>
      </c>
      <c r="CL31" s="35" t="s">
        <v>1435</v>
      </c>
      <c r="CO31" s="22" t="str">
        <f t="shared" ref="CO31:CO62" si="3">CK34&amp;" - "&amp;CL34</f>
        <v>250 - Одбрана некласификована на другом месту</v>
      </c>
      <c r="DE31" s="526"/>
      <c r="DF31" s="565" t="s">
        <v>997</v>
      </c>
      <c r="DG31" s="566"/>
      <c r="DH31" s="566"/>
      <c r="DI31" s="566"/>
      <c r="DJ31" s="566"/>
      <c r="DK31" s="566"/>
      <c r="DL31" s="566"/>
      <c r="DM31" s="566"/>
      <c r="DN31" s="566"/>
      <c r="DO31" s="566"/>
      <c r="DP31" s="566"/>
      <c r="DQ31" s="566"/>
      <c r="DR31" s="567"/>
    </row>
    <row r="32" spans="1:126" ht="13.5" customHeight="1">
      <c r="A32" s="2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146">
        <v>412112</v>
      </c>
      <c r="BF32" s="146" t="s">
        <v>495</v>
      </c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34">
        <v>220</v>
      </c>
      <c r="BS32" s="35" t="s">
        <v>1435</v>
      </c>
      <c r="BY32" s="32">
        <v>462</v>
      </c>
      <c r="BZ32" s="33" t="s">
        <v>1248</v>
      </c>
      <c r="CA32" s="32">
        <v>462</v>
      </c>
      <c r="CK32" s="34">
        <v>230</v>
      </c>
      <c r="CL32" s="35" t="s">
        <v>1152</v>
      </c>
      <c r="CO32" s="22" t="str">
        <f t="shared" si="3"/>
        <v>300 - ЈАВНИ РЕД И БЕЗБЕДНОСТ</v>
      </c>
      <c r="DE32" s="526"/>
      <c r="DF32" s="555"/>
      <c r="DG32" s="556"/>
      <c r="DH32" s="556"/>
      <c r="DI32" s="556"/>
      <c r="DJ32" s="556"/>
      <c r="DK32" s="556"/>
      <c r="DL32" s="556"/>
      <c r="DM32" s="556"/>
      <c r="DN32" s="556"/>
      <c r="DO32" s="556"/>
      <c r="DP32" s="556"/>
      <c r="DQ32" s="556"/>
      <c r="DR32" s="557"/>
    </row>
    <row r="33" spans="1:122" ht="20.25" customHeight="1">
      <c r="A33" s="25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146">
        <v>412113</v>
      </c>
      <c r="BF33" s="146" t="s">
        <v>496</v>
      </c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34"/>
      <c r="BS33" s="35"/>
      <c r="BY33" s="32"/>
      <c r="BZ33" s="33"/>
      <c r="CA33" s="32"/>
      <c r="CK33" s="34"/>
      <c r="CL33" s="35"/>
      <c r="CO33" s="22" t="str">
        <f t="shared" si="3"/>
        <v>310 - Услуге полиције</v>
      </c>
      <c r="DE33" s="526"/>
      <c r="DF33" s="552" t="s">
        <v>2398</v>
      </c>
      <c r="DG33" s="558"/>
      <c r="DH33" s="558"/>
      <c r="DI33" s="558"/>
      <c r="DJ33" s="558"/>
      <c r="DK33" s="558"/>
      <c r="DL33" s="558"/>
      <c r="DM33" s="558"/>
      <c r="DN33" s="558"/>
      <c r="DO33" s="558"/>
      <c r="DP33" s="558"/>
      <c r="DQ33" s="558"/>
      <c r="DR33" s="559"/>
    </row>
    <row r="34" spans="1:122" ht="6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146">
        <v>412200</v>
      </c>
      <c r="BF34" s="146" t="s">
        <v>497</v>
      </c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34">
        <v>240</v>
      </c>
      <c r="BS34" s="35" t="s">
        <v>1153</v>
      </c>
      <c r="BY34" s="32">
        <v>4632</v>
      </c>
      <c r="BZ34" s="33" t="s">
        <v>1250</v>
      </c>
      <c r="CA34" s="32">
        <v>4632</v>
      </c>
      <c r="CK34" s="34">
        <v>250</v>
      </c>
      <c r="CL34" s="35" t="s">
        <v>1436</v>
      </c>
      <c r="CO34" s="22" t="str">
        <f t="shared" si="3"/>
        <v>320 - Услуге противпожарне заштите</v>
      </c>
      <c r="DE34" s="526"/>
      <c r="DF34" s="527" t="s">
        <v>2405</v>
      </c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9"/>
    </row>
    <row r="35" spans="1:122" ht="34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146">
        <v>412210</v>
      </c>
      <c r="BF35" s="146" t="s">
        <v>497</v>
      </c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34">
        <v>250</v>
      </c>
      <c r="BS35" s="35" t="s">
        <v>1436</v>
      </c>
      <c r="BY35" s="32">
        <v>464</v>
      </c>
      <c r="BZ35" s="33" t="s">
        <v>1251</v>
      </c>
      <c r="CA35" s="32">
        <v>464</v>
      </c>
      <c r="CK35" s="23">
        <v>300</v>
      </c>
      <c r="CL35" s="24" t="s">
        <v>1154</v>
      </c>
      <c r="CO35" s="22" t="str">
        <f t="shared" si="3"/>
        <v>330 - Судови</v>
      </c>
      <c r="DE35" s="515"/>
      <c r="DF35" s="560" t="s">
        <v>2391</v>
      </c>
      <c r="DG35" s="561"/>
      <c r="DH35" s="561"/>
      <c r="DI35" s="561"/>
      <c r="DJ35" s="561"/>
      <c r="DK35" s="561"/>
      <c r="DL35" s="561"/>
      <c r="DM35" s="561"/>
      <c r="DN35" s="561"/>
      <c r="DO35" s="561"/>
      <c r="DP35" s="561"/>
      <c r="DQ35" s="561"/>
      <c r="DR35" s="562"/>
    </row>
    <row r="36" spans="1:122" ht="15" customHeight="1">
      <c r="BE36" s="146">
        <v>412211</v>
      </c>
      <c r="BF36" s="146" t="s">
        <v>497</v>
      </c>
      <c r="BR36" s="23">
        <v>300</v>
      </c>
      <c r="BS36" s="24" t="s">
        <v>1154</v>
      </c>
      <c r="BY36" s="32">
        <v>465</v>
      </c>
      <c r="BZ36" s="33" t="s">
        <v>1252</v>
      </c>
      <c r="CA36" s="32">
        <v>465</v>
      </c>
      <c r="CK36" s="34">
        <v>310</v>
      </c>
      <c r="CL36" s="35" t="s">
        <v>1155</v>
      </c>
      <c r="CO36" s="22" t="str">
        <f t="shared" si="3"/>
        <v>350 - Јавни ред и безбедност - истраживање и развој</v>
      </c>
      <c r="DE36" s="316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31"/>
    </row>
    <row r="37" spans="1:122" ht="33" customHeight="1">
      <c r="A37" s="61" t="s">
        <v>1303</v>
      </c>
      <c r="B37" s="59" t="s">
        <v>1364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BE37" s="146">
        <v>412221</v>
      </c>
      <c r="BF37" s="146" t="s">
        <v>498</v>
      </c>
      <c r="BR37" s="34">
        <v>310</v>
      </c>
      <c r="BS37" s="35" t="s">
        <v>1155</v>
      </c>
      <c r="BY37" s="32">
        <v>472</v>
      </c>
      <c r="BZ37" s="33" t="s">
        <v>1253</v>
      </c>
      <c r="CA37" s="32">
        <v>472</v>
      </c>
      <c r="CK37" s="34">
        <v>320</v>
      </c>
      <c r="CL37" s="35" t="s">
        <v>1437</v>
      </c>
      <c r="CO37" s="22" t="str">
        <f t="shared" si="3"/>
        <v>360 - Јавни ред и безбедност  некласификован на другом месту</v>
      </c>
      <c r="DE37" s="514" t="s">
        <v>1000</v>
      </c>
      <c r="DF37" s="508" t="s">
        <v>1361</v>
      </c>
      <c r="DG37" s="509"/>
      <c r="DH37" s="509"/>
      <c r="DI37" s="509"/>
      <c r="DJ37" s="509"/>
      <c r="DK37" s="509"/>
      <c r="DL37" s="509"/>
      <c r="DM37" s="509"/>
      <c r="DN37" s="509"/>
      <c r="DO37" s="509"/>
      <c r="DP37" s="509"/>
      <c r="DQ37" s="509"/>
      <c r="DR37" s="510"/>
    </row>
    <row r="38" spans="1:122" ht="83.25" customHeight="1">
      <c r="A38" s="62" t="s">
        <v>1398</v>
      </c>
      <c r="B38" s="263" t="s">
        <v>902</v>
      </c>
      <c r="C38" s="22" t="s">
        <v>915</v>
      </c>
      <c r="D38" s="264" t="s">
        <v>930</v>
      </c>
      <c r="E38" s="264" t="s">
        <v>932</v>
      </c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BE38" s="146">
        <v>412300</v>
      </c>
      <c r="BF38" s="146" t="s">
        <v>499</v>
      </c>
      <c r="BR38" s="34">
        <v>320</v>
      </c>
      <c r="BS38" s="35" t="s">
        <v>1437</v>
      </c>
      <c r="BY38" s="32">
        <v>481</v>
      </c>
      <c r="BZ38" s="33" t="s">
        <v>1282</v>
      </c>
      <c r="CA38" s="32">
        <v>481</v>
      </c>
      <c r="CK38" s="34">
        <v>330</v>
      </c>
      <c r="CL38" s="35" t="s">
        <v>1438</v>
      </c>
      <c r="CO38" s="22" t="str">
        <f t="shared" si="3"/>
        <v>400 - ЕКОНОМСКИ ПОСЛОВИ</v>
      </c>
      <c r="DE38" s="526"/>
      <c r="DF38" s="552" t="s">
        <v>2406</v>
      </c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4"/>
    </row>
    <row r="39" spans="1:122" ht="37.5" customHeight="1">
      <c r="A39" s="62" t="s">
        <v>1399</v>
      </c>
      <c r="B39" s="263" t="s">
        <v>903</v>
      </c>
      <c r="C39" s="22" t="s">
        <v>916</v>
      </c>
      <c r="D39" s="264" t="s">
        <v>931</v>
      </c>
      <c r="E39" s="264" t="s">
        <v>933</v>
      </c>
      <c r="F39" s="264" t="s">
        <v>934</v>
      </c>
      <c r="G39" s="264" t="s">
        <v>935</v>
      </c>
      <c r="H39" s="264" t="s">
        <v>936</v>
      </c>
      <c r="I39" s="264" t="s">
        <v>937</v>
      </c>
      <c r="J39" s="264" t="s">
        <v>938</v>
      </c>
      <c r="K39" s="264" t="s">
        <v>939</v>
      </c>
      <c r="L39" s="264" t="s">
        <v>940</v>
      </c>
      <c r="M39" s="264" t="s">
        <v>941</v>
      </c>
      <c r="N39" s="264" t="s">
        <v>942</v>
      </c>
      <c r="O39" s="264" t="s">
        <v>943</v>
      </c>
      <c r="P39" s="264" t="s">
        <v>944</v>
      </c>
      <c r="Q39" s="264" t="s">
        <v>945</v>
      </c>
      <c r="BE39" s="146">
        <v>412310</v>
      </c>
      <c r="BF39" s="146" t="s">
        <v>499</v>
      </c>
      <c r="BR39" s="34">
        <v>330</v>
      </c>
      <c r="BS39" s="35" t="s">
        <v>1438</v>
      </c>
      <c r="BY39" s="32">
        <v>482</v>
      </c>
      <c r="BZ39" s="33" t="s">
        <v>1283</v>
      </c>
      <c r="CA39" s="32">
        <v>482</v>
      </c>
      <c r="CK39" s="34">
        <v>350</v>
      </c>
      <c r="CL39" s="35" t="s">
        <v>1156</v>
      </c>
      <c r="CO39" s="22" t="str">
        <f t="shared" si="3"/>
        <v>410 - Општи економски и комерцијални послови и послови по питању рада</v>
      </c>
      <c r="DE39" s="526"/>
      <c r="DF39" s="546" t="s">
        <v>2394</v>
      </c>
      <c r="DG39" s="547"/>
      <c r="DH39" s="547"/>
      <c r="DI39" s="547"/>
      <c r="DJ39" s="547"/>
      <c r="DK39" s="547"/>
      <c r="DL39" s="547"/>
      <c r="DM39" s="547"/>
      <c r="DN39" s="547"/>
      <c r="DO39" s="547"/>
      <c r="DP39" s="547"/>
      <c r="DQ39" s="547"/>
      <c r="DR39" s="548"/>
    </row>
    <row r="40" spans="1:122" ht="17.25" customHeight="1">
      <c r="B40" s="263" t="s">
        <v>904</v>
      </c>
      <c r="C40" s="22" t="s">
        <v>917</v>
      </c>
      <c r="D40" s="264" t="s">
        <v>973</v>
      </c>
      <c r="E40" s="264" t="s">
        <v>946</v>
      </c>
      <c r="F40" s="264" t="s">
        <v>947</v>
      </c>
      <c r="G40" s="264" t="s">
        <v>948</v>
      </c>
      <c r="H40" s="264" t="s">
        <v>949</v>
      </c>
      <c r="I40" s="264"/>
      <c r="J40" s="264"/>
      <c r="K40" s="264"/>
      <c r="L40" s="264"/>
      <c r="M40" s="264"/>
      <c r="N40" s="264"/>
      <c r="O40" s="264"/>
      <c r="P40" s="264"/>
      <c r="Q40" s="264"/>
      <c r="BE40" s="146">
        <v>412311</v>
      </c>
      <c r="BF40" s="146" t="s">
        <v>499</v>
      </c>
      <c r="BR40" s="34">
        <v>350</v>
      </c>
      <c r="BS40" s="35" t="s">
        <v>1156</v>
      </c>
      <c r="BY40" s="32">
        <v>483</v>
      </c>
      <c r="BZ40" s="33" t="s">
        <v>1284</v>
      </c>
      <c r="CA40" s="32">
        <v>483</v>
      </c>
      <c r="CK40" s="34">
        <v>360</v>
      </c>
      <c r="CL40" s="35" t="s">
        <v>1157</v>
      </c>
      <c r="CO40" s="22" t="str">
        <f t="shared" si="3"/>
        <v>411 - Општи економски и комерцијални послови</v>
      </c>
      <c r="DE40" s="526"/>
      <c r="DF40" s="540"/>
      <c r="DG40" s="541"/>
      <c r="DH40" s="541"/>
      <c r="DI40" s="541"/>
      <c r="DJ40" s="541"/>
      <c r="DK40" s="541"/>
      <c r="DL40" s="541"/>
      <c r="DM40" s="541"/>
      <c r="DN40" s="541"/>
      <c r="DO40" s="541"/>
      <c r="DP40" s="541"/>
      <c r="DQ40" s="541"/>
      <c r="DR40" s="542"/>
    </row>
    <row r="41" spans="1:122" ht="81" customHeight="1">
      <c r="B41" s="263" t="s">
        <v>905</v>
      </c>
      <c r="C41" s="22" t="s">
        <v>918</v>
      </c>
      <c r="D41" s="264" t="s">
        <v>974</v>
      </c>
      <c r="E41" s="264" t="s">
        <v>950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BE41" s="146">
        <v>413000</v>
      </c>
      <c r="BF41" s="146" t="s">
        <v>1239</v>
      </c>
      <c r="BR41" s="34">
        <v>360</v>
      </c>
      <c r="BS41" s="35" t="s">
        <v>1157</v>
      </c>
      <c r="BY41" s="32">
        <v>484</v>
      </c>
      <c r="BZ41" s="33" t="s">
        <v>1285</v>
      </c>
      <c r="CA41" s="32">
        <v>484</v>
      </c>
      <c r="CK41" s="23">
        <v>400</v>
      </c>
      <c r="CL41" s="24" t="s">
        <v>1439</v>
      </c>
      <c r="CO41" s="22" t="str">
        <f t="shared" si="3"/>
        <v>412 - Општи послови по питању рада</v>
      </c>
      <c r="DE41" s="526"/>
      <c r="DF41" s="549" t="s">
        <v>2407</v>
      </c>
      <c r="DG41" s="550"/>
      <c r="DH41" s="550"/>
      <c r="DI41" s="550"/>
      <c r="DJ41" s="550"/>
      <c r="DK41" s="550"/>
      <c r="DL41" s="550"/>
      <c r="DM41" s="550"/>
      <c r="DN41" s="550"/>
      <c r="DO41" s="550"/>
      <c r="DP41" s="550"/>
      <c r="DQ41" s="550"/>
      <c r="DR41" s="551"/>
    </row>
    <row r="42" spans="1:122" ht="84.75" customHeight="1">
      <c r="B42" s="263" t="s">
        <v>989</v>
      </c>
      <c r="C42" s="22" t="s">
        <v>919</v>
      </c>
      <c r="D42" s="264" t="s">
        <v>975</v>
      </c>
      <c r="E42" s="264" t="s">
        <v>951</v>
      </c>
      <c r="F42" s="264" t="s">
        <v>1696</v>
      </c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BE42" s="146">
        <v>413100</v>
      </c>
      <c r="BF42" s="146" t="s">
        <v>1239</v>
      </c>
      <c r="BR42" s="23">
        <v>400</v>
      </c>
      <c r="BS42" s="24" t="s">
        <v>1439</v>
      </c>
      <c r="BY42" s="32">
        <v>485</v>
      </c>
      <c r="BZ42" s="33" t="s">
        <v>1286</v>
      </c>
      <c r="CA42" s="32">
        <v>485</v>
      </c>
      <c r="CK42" s="34">
        <v>410</v>
      </c>
      <c r="CL42" s="35" t="s">
        <v>1440</v>
      </c>
      <c r="CO42" s="22" t="str">
        <f t="shared" si="3"/>
        <v>420 - Пољопривреда, шумарство, лов и риболов</v>
      </c>
      <c r="DE42" s="526"/>
      <c r="DF42" s="527" t="s">
        <v>2390</v>
      </c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9"/>
    </row>
    <row r="43" spans="1:122" ht="84" customHeight="1">
      <c r="B43" s="263" t="s">
        <v>906</v>
      </c>
      <c r="C43" s="22" t="s">
        <v>920</v>
      </c>
      <c r="D43" s="264" t="s">
        <v>976</v>
      </c>
      <c r="E43" s="264" t="s">
        <v>952</v>
      </c>
      <c r="F43" s="264" t="s">
        <v>953</v>
      </c>
      <c r="G43" s="264" t="s">
        <v>954</v>
      </c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BE43" s="146">
        <v>413110</v>
      </c>
      <c r="BF43" s="146" t="s">
        <v>1239</v>
      </c>
      <c r="BR43" s="34">
        <v>410</v>
      </c>
      <c r="BS43" s="35" t="s">
        <v>1440</v>
      </c>
      <c r="BY43" s="32">
        <v>489</v>
      </c>
      <c r="BZ43" s="33" t="s">
        <v>1254</v>
      </c>
      <c r="CA43" s="32">
        <v>489</v>
      </c>
      <c r="CK43" s="39">
        <v>411</v>
      </c>
      <c r="CL43" s="40" t="s">
        <v>1441</v>
      </c>
      <c r="CO43" s="22" t="str">
        <f t="shared" si="3"/>
        <v>421 - Пољопривреда</v>
      </c>
      <c r="DE43" s="526"/>
      <c r="DF43" s="537" t="s">
        <v>2409</v>
      </c>
      <c r="DG43" s="538"/>
      <c r="DH43" s="538"/>
      <c r="DI43" s="538"/>
      <c r="DJ43" s="538"/>
      <c r="DK43" s="538"/>
      <c r="DL43" s="538"/>
      <c r="DM43" s="538"/>
      <c r="DN43" s="538"/>
      <c r="DO43" s="538"/>
      <c r="DP43" s="538"/>
      <c r="DQ43" s="538"/>
      <c r="DR43" s="539"/>
    </row>
    <row r="44" spans="1:122" ht="39" customHeight="1">
      <c r="B44" s="263" t="s">
        <v>907</v>
      </c>
      <c r="C44" s="22" t="s">
        <v>921</v>
      </c>
      <c r="D44" s="264" t="s">
        <v>977</v>
      </c>
      <c r="E44" s="264" t="s">
        <v>955</v>
      </c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BE44" s="146">
        <v>413111</v>
      </c>
      <c r="BF44" s="146" t="s">
        <v>500</v>
      </c>
      <c r="BR44" s="39">
        <v>411</v>
      </c>
      <c r="BS44" s="40" t="s">
        <v>1441</v>
      </c>
      <c r="BY44" s="32">
        <v>494</v>
      </c>
      <c r="BZ44" s="46" t="s">
        <v>1255</v>
      </c>
      <c r="CA44" s="32">
        <v>494</v>
      </c>
      <c r="CK44" s="39">
        <v>412</v>
      </c>
      <c r="CL44" s="40" t="s">
        <v>1442</v>
      </c>
      <c r="CO44" s="22" t="str">
        <f t="shared" si="3"/>
        <v>422 - Шумарство</v>
      </c>
      <c r="DE44" s="526"/>
      <c r="DF44" s="543" t="s">
        <v>2395</v>
      </c>
      <c r="DG44" s="544"/>
      <c r="DH44" s="544"/>
      <c r="DI44" s="544"/>
      <c r="DJ44" s="544"/>
      <c r="DK44" s="544"/>
      <c r="DL44" s="544"/>
      <c r="DM44" s="544"/>
      <c r="DN44" s="544"/>
      <c r="DO44" s="544"/>
      <c r="DP44" s="544"/>
      <c r="DQ44" s="544"/>
      <c r="DR44" s="545"/>
    </row>
    <row r="45" spans="1:122" ht="14.25" customHeight="1">
      <c r="B45" s="263" t="s">
        <v>908</v>
      </c>
      <c r="C45" s="22" t="s">
        <v>922</v>
      </c>
      <c r="D45" s="264" t="s">
        <v>978</v>
      </c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BE45" s="146">
        <v>413112</v>
      </c>
      <c r="BF45" s="146" t="s">
        <v>501</v>
      </c>
      <c r="BR45" s="39">
        <v>412</v>
      </c>
      <c r="BS45" s="40" t="s">
        <v>1442</v>
      </c>
      <c r="BY45" s="32">
        <v>495</v>
      </c>
      <c r="BZ45" s="46" t="s">
        <v>1256</v>
      </c>
      <c r="CA45" s="32">
        <v>495</v>
      </c>
      <c r="CK45" s="34">
        <v>420</v>
      </c>
      <c r="CL45" s="35" t="s">
        <v>1443</v>
      </c>
      <c r="CO45" s="22" t="str">
        <f t="shared" si="3"/>
        <v>423 - Лов и риболов</v>
      </c>
      <c r="DE45" s="526"/>
      <c r="DF45" s="533"/>
      <c r="DG45" s="534"/>
      <c r="DH45" s="534"/>
      <c r="DI45" s="534"/>
      <c r="DJ45" s="534"/>
      <c r="DK45" s="534"/>
      <c r="DL45" s="534"/>
      <c r="DM45" s="534"/>
      <c r="DN45" s="534"/>
      <c r="DO45" s="534"/>
      <c r="DP45" s="534"/>
      <c r="DQ45" s="534"/>
      <c r="DR45" s="535"/>
    </row>
    <row r="46" spans="1:122" ht="53.25" customHeight="1">
      <c r="B46" s="263" t="s">
        <v>909</v>
      </c>
      <c r="C46" s="22" t="s">
        <v>923</v>
      </c>
      <c r="D46" s="264" t="s">
        <v>979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BE46" s="146">
        <v>413119</v>
      </c>
      <c r="BF46" s="146" t="s">
        <v>502</v>
      </c>
      <c r="BR46" s="34">
        <v>420</v>
      </c>
      <c r="BS46" s="35" t="s">
        <v>1443</v>
      </c>
      <c r="BY46" s="32">
        <v>496</v>
      </c>
      <c r="BZ46" s="46" t="s">
        <v>1257</v>
      </c>
      <c r="CA46" s="32">
        <v>496</v>
      </c>
      <c r="CK46" s="39">
        <v>421</v>
      </c>
      <c r="CL46" s="40" t="s">
        <v>1158</v>
      </c>
      <c r="CO46" s="22" t="str">
        <f t="shared" si="3"/>
        <v>430 - Гориво и енергија</v>
      </c>
      <c r="DE46" s="515"/>
      <c r="DF46" s="533" t="s">
        <v>2399</v>
      </c>
      <c r="DG46" s="534"/>
      <c r="DH46" s="534"/>
      <c r="DI46" s="534"/>
      <c r="DJ46" s="534"/>
      <c r="DK46" s="534"/>
      <c r="DL46" s="534"/>
      <c r="DM46" s="534"/>
      <c r="DN46" s="534"/>
      <c r="DO46" s="534"/>
      <c r="DP46" s="534"/>
      <c r="DQ46" s="534"/>
      <c r="DR46" s="535"/>
    </row>
    <row r="47" spans="1:122" ht="15" customHeight="1">
      <c r="B47" s="263" t="s">
        <v>988</v>
      </c>
      <c r="C47" s="22" t="s">
        <v>924</v>
      </c>
      <c r="D47" s="264" t="s">
        <v>980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BE47" s="146">
        <v>413120</v>
      </c>
      <c r="BF47" s="146" t="s">
        <v>503</v>
      </c>
      <c r="BR47" s="39">
        <v>421</v>
      </c>
      <c r="BS47" s="40" t="s">
        <v>1158</v>
      </c>
      <c r="BY47" s="32">
        <v>499</v>
      </c>
      <c r="BZ47" s="46" t="s">
        <v>1258</v>
      </c>
      <c r="CA47" s="32">
        <v>499</v>
      </c>
      <c r="CK47" s="39">
        <v>422</v>
      </c>
      <c r="CL47" s="40" t="s">
        <v>1444</v>
      </c>
      <c r="CO47" s="22" t="str">
        <f t="shared" si="3"/>
        <v>431 - Угаљ и остала чврста минерална горива</v>
      </c>
      <c r="DE47" s="316"/>
      <c r="DF47" s="319"/>
      <c r="DG47" s="319"/>
      <c r="DH47" s="319"/>
      <c r="DI47" s="319"/>
      <c r="DJ47" s="319"/>
      <c r="DK47" s="319"/>
      <c r="DL47" s="319"/>
      <c r="DM47" s="319"/>
      <c r="DN47" s="319"/>
      <c r="DO47" s="319"/>
      <c r="DP47" s="319"/>
      <c r="DQ47" s="319"/>
      <c r="DR47" s="319"/>
    </row>
    <row r="48" spans="1:122" ht="17.25" customHeight="1">
      <c r="B48" s="263" t="s">
        <v>910</v>
      </c>
      <c r="C48" s="22" t="s">
        <v>925</v>
      </c>
      <c r="D48" s="264" t="s">
        <v>981</v>
      </c>
      <c r="E48" s="264" t="s">
        <v>956</v>
      </c>
      <c r="F48" s="264" t="s">
        <v>957</v>
      </c>
      <c r="G48" s="264" t="s">
        <v>958</v>
      </c>
      <c r="H48" s="264" t="s">
        <v>959</v>
      </c>
      <c r="I48" s="264" t="s">
        <v>960</v>
      </c>
      <c r="J48" s="264"/>
      <c r="K48" s="264"/>
      <c r="L48" s="264"/>
      <c r="M48" s="264"/>
      <c r="N48" s="264"/>
      <c r="O48" s="264"/>
      <c r="P48" s="264"/>
      <c r="Q48" s="264"/>
      <c r="BE48" s="146">
        <v>413121</v>
      </c>
      <c r="BF48" s="146" t="s">
        <v>503</v>
      </c>
      <c r="BR48" s="39">
        <v>422</v>
      </c>
      <c r="BS48" s="40" t="s">
        <v>1444</v>
      </c>
      <c r="BY48" s="32">
        <v>511</v>
      </c>
      <c r="BZ48" s="47" t="s">
        <v>1287</v>
      </c>
      <c r="CA48" s="32">
        <v>511</v>
      </c>
      <c r="CK48" s="39">
        <v>423</v>
      </c>
      <c r="CL48" s="40" t="s">
        <v>1445</v>
      </c>
      <c r="CO48" s="22" t="str">
        <f t="shared" si="3"/>
        <v>432 - Нафта и природни гас</v>
      </c>
      <c r="DE48" s="564" t="s">
        <v>2416</v>
      </c>
      <c r="DF48" s="563" t="s">
        <v>2415</v>
      </c>
      <c r="DG48" s="563"/>
      <c r="DH48" s="563"/>
      <c r="DI48" s="563"/>
      <c r="DJ48" s="563"/>
      <c r="DK48" s="563"/>
      <c r="DL48" s="563"/>
      <c r="DM48" s="563"/>
      <c r="DN48" s="563"/>
      <c r="DO48" s="563"/>
      <c r="DP48" s="563"/>
      <c r="DQ48" s="563"/>
      <c r="DR48" s="563"/>
    </row>
    <row r="49" spans="1:122" ht="106.5" customHeight="1">
      <c r="B49" s="263" t="s">
        <v>911</v>
      </c>
      <c r="C49" s="22" t="s">
        <v>926</v>
      </c>
      <c r="D49" s="264" t="s">
        <v>982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BE49" s="146">
        <v>413130</v>
      </c>
      <c r="BF49" s="146" t="s">
        <v>504</v>
      </c>
      <c r="BR49" s="39">
        <v>423</v>
      </c>
      <c r="BS49" s="40" t="s">
        <v>1445</v>
      </c>
      <c r="BY49" s="32">
        <v>512</v>
      </c>
      <c r="BZ49" s="47" t="s">
        <v>1288</v>
      </c>
      <c r="CA49" s="32">
        <v>512</v>
      </c>
      <c r="CK49" s="34">
        <v>430</v>
      </c>
      <c r="CL49" s="35" t="s">
        <v>1446</v>
      </c>
      <c r="CO49" s="22" t="str">
        <f t="shared" si="3"/>
        <v>433 - Нуклеарно гориво</v>
      </c>
      <c r="DE49" s="564"/>
      <c r="DF49" s="536" t="s">
        <v>2418</v>
      </c>
      <c r="DG49" s="536"/>
      <c r="DH49" s="536"/>
      <c r="DI49" s="536"/>
      <c r="DJ49" s="536"/>
      <c r="DK49" s="536"/>
      <c r="DL49" s="536"/>
      <c r="DM49" s="536"/>
      <c r="DN49" s="536"/>
      <c r="DO49" s="536"/>
      <c r="DP49" s="536"/>
      <c r="DQ49" s="536"/>
      <c r="DR49" s="536"/>
    </row>
    <row r="50" spans="1:122" ht="18" customHeight="1">
      <c r="B50" s="263" t="s">
        <v>912</v>
      </c>
      <c r="C50" s="22" t="s">
        <v>927</v>
      </c>
      <c r="D50" s="264" t="s">
        <v>983</v>
      </c>
      <c r="E50" s="264" t="s">
        <v>961</v>
      </c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BE50" s="146">
        <v>413131</v>
      </c>
      <c r="BF50" s="146" t="s">
        <v>505</v>
      </c>
      <c r="BR50" s="34">
        <v>430</v>
      </c>
      <c r="BS50" s="35" t="s">
        <v>1446</v>
      </c>
      <c r="BY50" s="32">
        <v>513</v>
      </c>
      <c r="BZ50" s="47" t="s">
        <v>1289</v>
      </c>
      <c r="CA50" s="32">
        <v>513</v>
      </c>
      <c r="CK50" s="39">
        <v>431</v>
      </c>
      <c r="CL50" s="40" t="s">
        <v>1159</v>
      </c>
      <c r="CO50" s="22" t="str">
        <f t="shared" si="3"/>
        <v>434 - Остала горива</v>
      </c>
      <c r="DE50" s="316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</row>
    <row r="51" spans="1:122" ht="15" customHeight="1">
      <c r="B51" s="263" t="s">
        <v>913</v>
      </c>
      <c r="C51" s="22" t="s">
        <v>928</v>
      </c>
      <c r="D51" s="264" t="s">
        <v>984</v>
      </c>
      <c r="E51" s="264" t="s">
        <v>962</v>
      </c>
      <c r="F51" s="264" t="s">
        <v>963</v>
      </c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BE51" s="146">
        <v>413139</v>
      </c>
      <c r="BF51" s="146" t="s">
        <v>506</v>
      </c>
      <c r="BR51" s="39">
        <v>431</v>
      </c>
      <c r="BS51" s="40" t="s">
        <v>1159</v>
      </c>
      <c r="BY51" s="32">
        <v>514</v>
      </c>
      <c r="BZ51" s="47" t="s">
        <v>1290</v>
      </c>
      <c r="CA51" s="32">
        <v>514</v>
      </c>
      <c r="CK51" s="39">
        <v>432</v>
      </c>
      <c r="CL51" s="40" t="s">
        <v>1447</v>
      </c>
      <c r="CO51" s="22" t="str">
        <f t="shared" si="3"/>
        <v>435 - Електрична енергија</v>
      </c>
      <c r="DE51" s="514" t="s">
        <v>2417</v>
      </c>
      <c r="DF51" s="508" t="s">
        <v>1352</v>
      </c>
      <c r="DG51" s="509"/>
      <c r="DH51" s="509"/>
      <c r="DI51" s="509"/>
      <c r="DJ51" s="509"/>
      <c r="DK51" s="509"/>
      <c r="DL51" s="509"/>
      <c r="DM51" s="509"/>
      <c r="DN51" s="509"/>
      <c r="DO51" s="509"/>
      <c r="DP51" s="509"/>
      <c r="DQ51" s="509"/>
      <c r="DR51" s="510"/>
    </row>
    <row r="52" spans="1:122" ht="36" customHeight="1">
      <c r="B52" s="263" t="s">
        <v>914</v>
      </c>
      <c r="C52" s="22" t="s">
        <v>929</v>
      </c>
      <c r="D52" s="264" t="s">
        <v>985</v>
      </c>
      <c r="E52" s="264" t="s">
        <v>964</v>
      </c>
      <c r="F52" s="264" t="s">
        <v>965</v>
      </c>
      <c r="G52" s="264" t="s">
        <v>966</v>
      </c>
      <c r="H52" s="264" t="s">
        <v>967</v>
      </c>
      <c r="I52" s="264" t="s">
        <v>968</v>
      </c>
      <c r="J52" s="264" t="s">
        <v>969</v>
      </c>
      <c r="K52" s="264" t="s">
        <v>970</v>
      </c>
      <c r="L52" s="264" t="s">
        <v>971</v>
      </c>
      <c r="M52" s="264" t="s">
        <v>972</v>
      </c>
      <c r="N52" s="264"/>
      <c r="O52" s="264"/>
      <c r="P52" s="264"/>
      <c r="Q52" s="264"/>
      <c r="BE52" s="146">
        <v>413140</v>
      </c>
      <c r="BF52" s="146" t="s">
        <v>507</v>
      </c>
      <c r="BR52" s="39">
        <v>432</v>
      </c>
      <c r="BS52" s="40" t="s">
        <v>1447</v>
      </c>
      <c r="BY52" s="32">
        <v>515</v>
      </c>
      <c r="BZ52" s="46" t="s">
        <v>1259</v>
      </c>
      <c r="CA52" s="32">
        <v>515</v>
      </c>
      <c r="CK52" s="39">
        <v>433</v>
      </c>
      <c r="CL52" s="40" t="s">
        <v>1448</v>
      </c>
      <c r="CO52" s="22" t="str">
        <f t="shared" si="3"/>
        <v>436 - Остала енергија</v>
      </c>
      <c r="DE52" s="515"/>
      <c r="DF52" s="511" t="s">
        <v>2408</v>
      </c>
      <c r="DG52" s="512"/>
      <c r="DH52" s="512"/>
      <c r="DI52" s="512"/>
      <c r="DJ52" s="512"/>
      <c r="DK52" s="512"/>
      <c r="DL52" s="512"/>
      <c r="DM52" s="512"/>
      <c r="DN52" s="512"/>
      <c r="DO52" s="512"/>
      <c r="DP52" s="512"/>
      <c r="DQ52" s="512"/>
      <c r="DR52" s="513"/>
    </row>
    <row r="53" spans="1:122" ht="15" customHeight="1">
      <c r="B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BE53" s="146">
        <v>413141</v>
      </c>
      <c r="BF53" s="146" t="s">
        <v>508</v>
      </c>
      <c r="BR53" s="39">
        <v>433</v>
      </c>
      <c r="BS53" s="40" t="s">
        <v>1448</v>
      </c>
      <c r="BY53" s="32">
        <v>521</v>
      </c>
      <c r="BZ53" s="47" t="s">
        <v>1291</v>
      </c>
      <c r="CA53" s="32">
        <v>521</v>
      </c>
      <c r="CK53" s="39">
        <v>434</v>
      </c>
      <c r="CL53" s="40" t="s">
        <v>1449</v>
      </c>
      <c r="CO53" s="22" t="str">
        <f t="shared" si="3"/>
        <v>440 - Рударство, производња и изградња</v>
      </c>
      <c r="DE53" s="316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</row>
    <row r="54" spans="1:122" ht="15" customHeight="1">
      <c r="BE54" s="146">
        <v>413142</v>
      </c>
      <c r="BF54" s="146" t="s">
        <v>509</v>
      </c>
      <c r="BR54" s="39">
        <v>434</v>
      </c>
      <c r="BS54" s="40" t="s">
        <v>1449</v>
      </c>
      <c r="BY54" s="32">
        <v>522</v>
      </c>
      <c r="BZ54" s="47" t="s">
        <v>1292</v>
      </c>
      <c r="CA54" s="32">
        <v>522</v>
      </c>
      <c r="CK54" s="39">
        <v>435</v>
      </c>
      <c r="CL54" s="40" t="s">
        <v>1450</v>
      </c>
      <c r="CO54" s="22" t="str">
        <f t="shared" si="3"/>
        <v>441 - Ископавање минералних ресурса, изузев минералних горива</v>
      </c>
      <c r="DE54" s="316"/>
      <c r="DF54" s="321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</row>
    <row r="55" spans="1:122" ht="15" customHeight="1">
      <c r="BE55" s="146">
        <v>413150</v>
      </c>
      <c r="BF55" s="146" t="s">
        <v>510</v>
      </c>
      <c r="BR55" s="39">
        <v>435</v>
      </c>
      <c r="BS55" s="40" t="s">
        <v>1450</v>
      </c>
      <c r="BY55" s="32">
        <v>523</v>
      </c>
      <c r="BZ55" s="46" t="s">
        <v>1260</v>
      </c>
      <c r="CA55" s="32">
        <v>523</v>
      </c>
      <c r="CK55" s="39">
        <v>436</v>
      </c>
      <c r="CL55" s="40" t="s">
        <v>1160</v>
      </c>
      <c r="CO55" s="22" t="str">
        <f t="shared" si="3"/>
        <v>442 - Производња</v>
      </c>
      <c r="DE55" s="325"/>
      <c r="DF55" s="322"/>
      <c r="DG55" s="322"/>
      <c r="DH55" s="322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</row>
    <row r="56" spans="1:122" ht="15" customHeight="1">
      <c r="A56" s="54" t="s">
        <v>1363</v>
      </c>
      <c r="B56" s="55"/>
      <c r="C56" s="55"/>
      <c r="D56" s="55"/>
      <c r="BE56" s="146">
        <v>413151</v>
      </c>
      <c r="BF56" s="146" t="s">
        <v>510</v>
      </c>
      <c r="BR56" s="39">
        <v>436</v>
      </c>
      <c r="BS56" s="40" t="s">
        <v>1160</v>
      </c>
      <c r="BY56" s="32">
        <v>531</v>
      </c>
      <c r="BZ56" s="37" t="s">
        <v>1261</v>
      </c>
      <c r="CA56" s="32">
        <v>531</v>
      </c>
      <c r="CK56" s="34">
        <v>440</v>
      </c>
      <c r="CL56" s="35" t="s">
        <v>1161</v>
      </c>
      <c r="CO56" s="22" t="str">
        <f t="shared" si="3"/>
        <v>443 - Изградња</v>
      </c>
      <c r="DE56" s="323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</row>
    <row r="57" spans="1:122" ht="15" customHeight="1">
      <c r="A57" s="56" t="s">
        <v>1344</v>
      </c>
      <c r="B57" s="57" t="s">
        <v>1308</v>
      </c>
      <c r="C57" s="58"/>
      <c r="D57" s="58"/>
      <c r="BE57" s="146">
        <v>413160</v>
      </c>
      <c r="BF57" s="146" t="s">
        <v>511</v>
      </c>
      <c r="BR57" s="34">
        <v>440</v>
      </c>
      <c r="BS57" s="35" t="s">
        <v>1161</v>
      </c>
      <c r="BY57" s="32">
        <v>541</v>
      </c>
      <c r="BZ57" s="47" t="s">
        <v>1293</v>
      </c>
      <c r="CA57" s="32">
        <v>541</v>
      </c>
      <c r="CK57" s="39">
        <v>441</v>
      </c>
      <c r="CL57" s="40" t="s">
        <v>1162</v>
      </c>
      <c r="CO57" s="22" t="str">
        <f t="shared" si="3"/>
        <v>450 - Саобраћај</v>
      </c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</row>
    <row r="58" spans="1:122" ht="15" customHeight="1">
      <c r="A58" s="56" t="s">
        <v>1345</v>
      </c>
      <c r="B58" s="57" t="s">
        <v>1317</v>
      </c>
      <c r="C58" s="58"/>
      <c r="D58" s="58"/>
      <c r="BE58" s="146">
        <v>413161</v>
      </c>
      <c r="BF58" s="146" t="s">
        <v>511</v>
      </c>
      <c r="BR58" s="39">
        <v>441</v>
      </c>
      <c r="BS58" s="40" t="s">
        <v>1162</v>
      </c>
      <c r="BY58" s="32">
        <v>542</v>
      </c>
      <c r="BZ58" s="47" t="s">
        <v>1294</v>
      </c>
      <c r="CA58" s="32">
        <v>542</v>
      </c>
      <c r="CK58" s="39">
        <v>442</v>
      </c>
      <c r="CL58" s="40" t="s">
        <v>1451</v>
      </c>
      <c r="CO58" s="22" t="str">
        <f t="shared" si="3"/>
        <v>451 - Друмски саобраћај</v>
      </c>
      <c r="DE58" s="315"/>
      <c r="DF58" s="315"/>
      <c r="DG58" s="315"/>
      <c r="DH58" s="315"/>
      <c r="DI58" s="315"/>
      <c r="DJ58" s="315"/>
      <c r="DK58" s="315"/>
      <c r="DL58" s="315"/>
      <c r="DM58" s="315"/>
      <c r="DN58" s="315"/>
      <c r="DO58" s="315"/>
      <c r="DP58" s="315"/>
      <c r="DQ58" s="315"/>
      <c r="DR58" s="315"/>
    </row>
    <row r="59" spans="1:122" ht="15" customHeight="1">
      <c r="A59" s="56" t="s">
        <v>1342</v>
      </c>
      <c r="B59" s="57" t="s">
        <v>1305</v>
      </c>
      <c r="C59" s="57" t="s">
        <v>1316</v>
      </c>
      <c r="D59" s="58"/>
      <c r="BE59" s="146">
        <v>413170</v>
      </c>
      <c r="BF59" s="146" t="s">
        <v>512</v>
      </c>
      <c r="BR59" s="39">
        <v>442</v>
      </c>
      <c r="BS59" s="40" t="s">
        <v>1451</v>
      </c>
      <c r="BY59" s="32">
        <v>543</v>
      </c>
      <c r="BZ59" s="46" t="s">
        <v>1262</v>
      </c>
      <c r="CA59" s="32">
        <v>543</v>
      </c>
      <c r="CK59" s="39">
        <v>443</v>
      </c>
      <c r="CL59" s="40" t="s">
        <v>1452</v>
      </c>
      <c r="CO59" s="22" t="str">
        <f t="shared" si="3"/>
        <v>452 - Водени саобраћај</v>
      </c>
    </row>
    <row r="60" spans="1:122" ht="15" customHeight="1">
      <c r="A60" s="56" t="s">
        <v>1346</v>
      </c>
      <c r="B60" s="57" t="s">
        <v>1309</v>
      </c>
      <c r="C60" s="58"/>
      <c r="D60" s="58"/>
      <c r="BE60" s="146">
        <v>413171</v>
      </c>
      <c r="BF60" s="146" t="s">
        <v>512</v>
      </c>
      <c r="BR60" s="39">
        <v>443</v>
      </c>
      <c r="BS60" s="40" t="s">
        <v>1452</v>
      </c>
      <c r="BY60" s="32">
        <v>551</v>
      </c>
      <c r="BZ60" s="46" t="s">
        <v>1263</v>
      </c>
      <c r="CA60" s="32">
        <v>551</v>
      </c>
      <c r="CK60" s="34">
        <v>450</v>
      </c>
      <c r="CL60" s="35" t="s">
        <v>1453</v>
      </c>
      <c r="CO60" s="22" t="str">
        <f t="shared" si="3"/>
        <v>453 - Железнички саобраћај</v>
      </c>
    </row>
    <row r="61" spans="1:122" ht="15" customHeight="1">
      <c r="A61" s="56" t="s">
        <v>1348</v>
      </c>
      <c r="B61" s="57" t="s">
        <v>1457</v>
      </c>
      <c r="C61" s="58"/>
      <c r="D61" s="58"/>
      <c r="BE61" s="146">
        <v>413180</v>
      </c>
      <c r="BF61" s="146" t="s">
        <v>513</v>
      </c>
      <c r="BR61" s="34">
        <v>450</v>
      </c>
      <c r="BS61" s="35" t="s">
        <v>1453</v>
      </c>
      <c r="BY61" s="32">
        <v>611</v>
      </c>
      <c r="BZ61" s="48" t="s">
        <v>1264</v>
      </c>
      <c r="CA61" s="32">
        <v>611</v>
      </c>
      <c r="CK61" s="39">
        <v>451</v>
      </c>
      <c r="CL61" s="40" t="s">
        <v>1163</v>
      </c>
      <c r="CO61" s="22" t="str">
        <f t="shared" si="3"/>
        <v>454 - Ваздушни саобраћај</v>
      </c>
    </row>
    <row r="62" spans="1:122" ht="15" customHeight="1" thickBot="1">
      <c r="A62" s="56" t="s">
        <v>1341</v>
      </c>
      <c r="B62" s="57" t="s">
        <v>1304</v>
      </c>
      <c r="C62" s="58"/>
      <c r="D62" s="58"/>
      <c r="BE62" s="146">
        <v>413181</v>
      </c>
      <c r="BF62" s="146" t="s">
        <v>513</v>
      </c>
      <c r="BR62" s="39">
        <v>451</v>
      </c>
      <c r="BS62" s="40" t="s">
        <v>1163</v>
      </c>
      <c r="BY62" s="32">
        <v>620</v>
      </c>
      <c r="BZ62" s="49" t="s">
        <v>1265</v>
      </c>
      <c r="CA62" s="32">
        <v>620</v>
      </c>
      <c r="CK62" s="39">
        <v>452</v>
      </c>
      <c r="CL62" s="40" t="s">
        <v>1164</v>
      </c>
      <c r="CO62" s="22" t="str">
        <f t="shared" si="3"/>
        <v>455 - Цевоводи и други облици саобраћаја</v>
      </c>
    </row>
    <row r="63" spans="1:122" ht="15" customHeight="1">
      <c r="A63" s="56" t="s">
        <v>1350</v>
      </c>
      <c r="B63" s="57" t="s">
        <v>1314</v>
      </c>
      <c r="C63" s="58"/>
      <c r="D63" s="58"/>
      <c r="BE63" s="146">
        <v>414000</v>
      </c>
      <c r="BF63" s="146" t="s">
        <v>1240</v>
      </c>
      <c r="BR63" s="39">
        <v>452</v>
      </c>
      <c r="BS63" s="40" t="s">
        <v>1164</v>
      </c>
      <c r="CK63" s="39">
        <v>453</v>
      </c>
      <c r="CL63" s="40" t="s">
        <v>1165</v>
      </c>
      <c r="CO63" s="22" t="str">
        <f t="shared" ref="CO63:CO94" si="4">CK66&amp;" - "&amp;CL66</f>
        <v>460 - Комуникације</v>
      </c>
    </row>
    <row r="64" spans="1:122" ht="15" customHeight="1">
      <c r="A64" s="56" t="s">
        <v>1351</v>
      </c>
      <c r="B64" s="57" t="s">
        <v>1315</v>
      </c>
      <c r="C64" s="58"/>
      <c r="D64" s="58"/>
      <c r="BE64" s="146">
        <v>414100</v>
      </c>
      <c r="BF64" s="146" t="s">
        <v>514</v>
      </c>
      <c r="BR64" s="39">
        <v>453</v>
      </c>
      <c r="BS64" s="40" t="s">
        <v>1165</v>
      </c>
      <c r="CK64" s="39">
        <v>454</v>
      </c>
      <c r="CL64" s="40" t="s">
        <v>1166</v>
      </c>
      <c r="CO64" s="22" t="str">
        <f t="shared" si="4"/>
        <v>470 - Остале делатности</v>
      </c>
    </row>
    <row r="65" spans="1:93" ht="15" customHeight="1">
      <c r="A65" s="56" t="s">
        <v>1343</v>
      </c>
      <c r="B65" s="57" t="s">
        <v>1306</v>
      </c>
      <c r="C65" s="57" t="s">
        <v>1307</v>
      </c>
      <c r="D65" s="58"/>
      <c r="BE65" s="146">
        <v>414110</v>
      </c>
      <c r="BF65" s="146" t="s">
        <v>515</v>
      </c>
      <c r="BR65" s="39">
        <v>454</v>
      </c>
      <c r="BS65" s="40" t="s">
        <v>1166</v>
      </c>
      <c r="CK65" s="39">
        <v>455</v>
      </c>
      <c r="CL65" s="40" t="s">
        <v>1167</v>
      </c>
      <c r="CO65" s="22" t="str">
        <f t="shared" si="4"/>
        <v>471 - Трговина, смештај и складиштење</v>
      </c>
    </row>
    <row r="66" spans="1:93" ht="15" customHeight="1">
      <c r="A66" s="56" t="s">
        <v>1349</v>
      </c>
      <c r="B66" s="57" t="s">
        <v>1313</v>
      </c>
      <c r="C66" s="58"/>
      <c r="D66" s="58"/>
      <c r="BE66" s="146">
        <v>414111</v>
      </c>
      <c r="BF66" s="146" t="s">
        <v>515</v>
      </c>
      <c r="BR66" s="39">
        <v>455</v>
      </c>
      <c r="BS66" s="40" t="s">
        <v>1167</v>
      </c>
      <c r="CK66" s="34">
        <v>460</v>
      </c>
      <c r="CL66" s="35" t="s">
        <v>1105</v>
      </c>
      <c r="CO66" s="22" t="str">
        <f t="shared" si="4"/>
        <v>472 - Хотели и ресторани</v>
      </c>
    </row>
    <row r="67" spans="1:93" ht="15" customHeight="1">
      <c r="A67" s="56" t="s">
        <v>1347</v>
      </c>
      <c r="B67" s="57" t="s">
        <v>1310</v>
      </c>
      <c r="C67" s="57" t="s">
        <v>1311</v>
      </c>
      <c r="D67" s="57" t="s">
        <v>1312</v>
      </c>
      <c r="BE67" s="146">
        <v>414120</v>
      </c>
      <c r="BF67" s="146" t="s">
        <v>516</v>
      </c>
      <c r="BR67" s="34">
        <v>460</v>
      </c>
      <c r="BS67" s="35" t="s">
        <v>1105</v>
      </c>
      <c r="CK67" s="34">
        <v>470</v>
      </c>
      <c r="CL67" s="35" t="s">
        <v>1106</v>
      </c>
      <c r="CO67" s="22" t="str">
        <f t="shared" si="4"/>
        <v>473 - Туризам</v>
      </c>
    </row>
    <row r="68" spans="1:93" ht="15" customHeight="1">
      <c r="B68" s="50"/>
      <c r="C68" s="50"/>
      <c r="D68" s="50"/>
      <c r="BE68" s="146">
        <v>414121</v>
      </c>
      <c r="BF68" s="146" t="s">
        <v>516</v>
      </c>
      <c r="BR68" s="34">
        <v>470</v>
      </c>
      <c r="BS68" s="35" t="s">
        <v>1106</v>
      </c>
      <c r="CK68" s="39">
        <v>471</v>
      </c>
      <c r="CL68" s="40" t="s">
        <v>1168</v>
      </c>
      <c r="CO68" s="22" t="str">
        <f t="shared" si="4"/>
        <v>474 - Вишенаменски развојни пројекти</v>
      </c>
    </row>
    <row r="69" spans="1:93" ht="15" customHeight="1">
      <c r="BE69" s="146">
        <v>414130</v>
      </c>
      <c r="BF69" s="146" t="s">
        <v>517</v>
      </c>
      <c r="BR69" s="39">
        <v>471</v>
      </c>
      <c r="BS69" s="40" t="s">
        <v>1168</v>
      </c>
      <c r="CK69" s="39">
        <v>472</v>
      </c>
      <c r="CL69" s="40" t="s">
        <v>1107</v>
      </c>
      <c r="CO69" s="22" t="str">
        <f t="shared" si="4"/>
        <v>480 - Економски послови -  истраживање и развој</v>
      </c>
    </row>
    <row r="70" spans="1:93" ht="15" customHeight="1">
      <c r="BE70" s="146">
        <v>414131</v>
      </c>
      <c r="BF70" s="146" t="s">
        <v>517</v>
      </c>
      <c r="BR70" s="39">
        <v>472</v>
      </c>
      <c r="BS70" s="40" t="s">
        <v>1107</v>
      </c>
      <c r="CK70" s="39">
        <v>473</v>
      </c>
      <c r="CL70" s="40" t="s">
        <v>1108</v>
      </c>
      <c r="CO70" s="22" t="str">
        <f t="shared" si="4"/>
        <v>481 - Истраживање и развој - Општи економски и комерцијални послови и послови по питању рада</v>
      </c>
    </row>
    <row r="71" spans="1:93" ht="15" customHeight="1">
      <c r="BE71" s="146">
        <v>414200</v>
      </c>
      <c r="BF71" s="146" t="s">
        <v>518</v>
      </c>
      <c r="BR71" s="39">
        <v>473</v>
      </c>
      <c r="BS71" s="40" t="s">
        <v>1108</v>
      </c>
      <c r="CK71" s="39">
        <v>474</v>
      </c>
      <c r="CL71" s="40" t="s">
        <v>1109</v>
      </c>
      <c r="CO71" s="22" t="str">
        <f t="shared" si="4"/>
        <v>482 - Истраживање и развој - Пољопривреда, шумарство, лов и риболов</v>
      </c>
    </row>
    <row r="72" spans="1:93" ht="15" customHeight="1">
      <c r="BE72" s="146">
        <v>414210</v>
      </c>
      <c r="BF72" s="146" t="s">
        <v>518</v>
      </c>
      <c r="BR72" s="39">
        <v>474</v>
      </c>
      <c r="BS72" s="40" t="s">
        <v>1109</v>
      </c>
      <c r="CK72" s="34">
        <v>480</v>
      </c>
      <c r="CL72" s="35" t="s">
        <v>1169</v>
      </c>
      <c r="CO72" s="22" t="str">
        <f t="shared" si="4"/>
        <v>483 - Истраживање и развој - Гориво и енергија</v>
      </c>
    </row>
    <row r="73" spans="1:93" ht="15" customHeight="1">
      <c r="BE73" s="146">
        <v>414211</v>
      </c>
      <c r="BF73" s="146" t="s">
        <v>518</v>
      </c>
      <c r="BR73" s="34">
        <v>480</v>
      </c>
      <c r="BS73" s="35" t="s">
        <v>1169</v>
      </c>
      <c r="CK73" s="39">
        <v>481</v>
      </c>
      <c r="CL73" s="40" t="s">
        <v>1203</v>
      </c>
      <c r="CO73" s="22" t="str">
        <f t="shared" si="4"/>
        <v>484 - Истраживање и развој - Рударство, производња и изградња</v>
      </c>
    </row>
    <row r="74" spans="1:93" ht="15" customHeight="1">
      <c r="BE74" s="146">
        <v>414300</v>
      </c>
      <c r="BF74" s="146" t="s">
        <v>519</v>
      </c>
      <c r="BR74" s="39">
        <v>481</v>
      </c>
      <c r="BS74" s="40" t="s">
        <v>1203</v>
      </c>
      <c r="CK74" s="39">
        <v>482</v>
      </c>
      <c r="CL74" s="40" t="s">
        <v>1170</v>
      </c>
      <c r="CO74" s="22" t="str">
        <f t="shared" si="4"/>
        <v>485 - Истраживање и развој - Саобраћај</v>
      </c>
    </row>
    <row r="75" spans="1:93" ht="15" customHeight="1">
      <c r="A75" s="69"/>
      <c r="B75" s="69"/>
      <c r="C75" s="70"/>
      <c r="D75" s="69"/>
      <c r="E75" s="69"/>
      <c r="F75" s="70"/>
      <c r="BE75" s="146">
        <v>414310</v>
      </c>
      <c r="BF75" s="146" t="s">
        <v>519</v>
      </c>
      <c r="BR75" s="39">
        <v>482</v>
      </c>
      <c r="BS75" s="40" t="s">
        <v>1170</v>
      </c>
      <c r="CK75" s="39">
        <v>483</v>
      </c>
      <c r="CL75" s="40" t="s">
        <v>1171</v>
      </c>
      <c r="CO75" s="22" t="str">
        <f t="shared" si="4"/>
        <v>486 - Истраживање и развој - Комуникације</v>
      </c>
    </row>
    <row r="76" spans="1:93" ht="15" customHeight="1">
      <c r="A76" s="65" t="s">
        <v>1378</v>
      </c>
      <c r="B76" s="73" t="s">
        <v>1727</v>
      </c>
      <c r="C76" s="74"/>
      <c r="D76" s="153" t="s">
        <v>1458</v>
      </c>
      <c r="E76" s="153" t="s">
        <v>285</v>
      </c>
      <c r="F76" s="14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46">
        <v>414311</v>
      </c>
      <c r="BF76" s="146" t="s">
        <v>520</v>
      </c>
      <c r="BR76" s="39">
        <v>483</v>
      </c>
      <c r="BS76" s="40" t="s">
        <v>1171</v>
      </c>
      <c r="CK76" s="39">
        <v>484</v>
      </c>
      <c r="CL76" s="40" t="s">
        <v>1172</v>
      </c>
      <c r="CO76" s="22" t="str">
        <f t="shared" si="4"/>
        <v>487 - Истраживање и развој - Остале делатности</v>
      </c>
    </row>
    <row r="77" spans="1:93" ht="15" customHeight="1">
      <c r="A77" s="65" t="s">
        <v>1391</v>
      </c>
      <c r="B77" s="75" t="s">
        <v>1728</v>
      </c>
      <c r="C77" s="76"/>
      <c r="D77" s="147" t="s">
        <v>1468</v>
      </c>
      <c r="E77" s="147" t="s">
        <v>1472</v>
      </c>
      <c r="F77" s="14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46">
        <v>414312</v>
      </c>
      <c r="BF77" s="146" t="s">
        <v>521</v>
      </c>
      <c r="BR77" s="39">
        <v>484</v>
      </c>
      <c r="BS77" s="40" t="s">
        <v>1172</v>
      </c>
      <c r="CK77" s="39">
        <v>485</v>
      </c>
      <c r="CL77" s="40" t="s">
        <v>1173</v>
      </c>
      <c r="CO77" s="22" t="str">
        <f t="shared" si="4"/>
        <v>490 - Економски послови некласификовани на другом месту</v>
      </c>
    </row>
    <row r="78" spans="1:93" ht="15" customHeight="1">
      <c r="A78" s="65" t="s">
        <v>1379</v>
      </c>
      <c r="B78" s="75" t="s">
        <v>1729</v>
      </c>
      <c r="C78" s="76"/>
      <c r="D78" s="147" t="s">
        <v>296</v>
      </c>
      <c r="E78" s="147" t="s">
        <v>297</v>
      </c>
      <c r="F78" s="147" t="s">
        <v>298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46">
        <v>414314</v>
      </c>
      <c r="BF78" s="146" t="s">
        <v>522</v>
      </c>
      <c r="BR78" s="39">
        <v>485</v>
      </c>
      <c r="BS78" s="40" t="s">
        <v>1173</v>
      </c>
      <c r="CK78" s="39">
        <v>486</v>
      </c>
      <c r="CL78" s="40" t="s">
        <v>1174</v>
      </c>
      <c r="CO78" s="22" t="str">
        <f t="shared" si="4"/>
        <v>500 - ЗАШТИТА ЖИВОТНЕ СРЕДИНЕ</v>
      </c>
    </row>
    <row r="79" spans="1:93" ht="15" customHeight="1">
      <c r="A79" s="65" t="s">
        <v>1380</v>
      </c>
      <c r="B79" s="75" t="s">
        <v>1730</v>
      </c>
      <c r="C79" s="76"/>
      <c r="D79" s="147" t="s">
        <v>299</v>
      </c>
      <c r="E79" s="147" t="s">
        <v>300</v>
      </c>
      <c r="F79" s="150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46">
        <v>414400</v>
      </c>
      <c r="BF79" s="146" t="s">
        <v>523</v>
      </c>
      <c r="BR79" s="39">
        <v>486</v>
      </c>
      <c r="BS79" s="40" t="s">
        <v>1174</v>
      </c>
      <c r="CK79" s="39">
        <v>487</v>
      </c>
      <c r="CL79" s="40" t="s">
        <v>1175</v>
      </c>
      <c r="CO79" s="22" t="str">
        <f t="shared" si="4"/>
        <v>510 - Управљање отпадом</v>
      </c>
    </row>
    <row r="80" spans="1:93" ht="15" customHeight="1">
      <c r="A80" s="65" t="s">
        <v>1367</v>
      </c>
      <c r="B80" s="75" t="s">
        <v>1731</v>
      </c>
      <c r="C80" s="76"/>
      <c r="D80" s="147" t="s">
        <v>301</v>
      </c>
      <c r="E80" s="147"/>
      <c r="F80" s="15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46">
        <v>414410</v>
      </c>
      <c r="BF80" s="146" t="s">
        <v>523</v>
      </c>
      <c r="BR80" s="39">
        <v>487</v>
      </c>
      <c r="BS80" s="40" t="s">
        <v>1175</v>
      </c>
      <c r="CK80" s="34">
        <v>490</v>
      </c>
      <c r="CL80" s="35" t="s">
        <v>1110</v>
      </c>
      <c r="CO80" s="22" t="str">
        <f t="shared" si="4"/>
        <v>520 - Управљање отпадним водама</v>
      </c>
    </row>
    <row r="81" spans="1:93" ht="15" customHeight="1">
      <c r="A81" s="65" t="s">
        <v>1376</v>
      </c>
      <c r="B81" s="75" t="s">
        <v>1732</v>
      </c>
      <c r="C81" s="76"/>
      <c r="D81" s="147" t="s">
        <v>302</v>
      </c>
      <c r="E81" s="147"/>
      <c r="F81" s="150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46">
        <v>414411</v>
      </c>
      <c r="BF81" s="146" t="s">
        <v>524</v>
      </c>
      <c r="BR81" s="34">
        <v>490</v>
      </c>
      <c r="BS81" s="35" t="s">
        <v>1110</v>
      </c>
      <c r="CK81" s="23">
        <v>500</v>
      </c>
      <c r="CL81" s="24" t="s">
        <v>1111</v>
      </c>
      <c r="CO81" s="22" t="str">
        <f t="shared" si="4"/>
        <v>530 - Смањење загађености</v>
      </c>
    </row>
    <row r="82" spans="1:93" ht="15" customHeight="1">
      <c r="A82" s="65" t="s">
        <v>1368</v>
      </c>
      <c r="B82" s="75" t="s">
        <v>1733</v>
      </c>
      <c r="C82" s="76"/>
      <c r="D82" s="147" t="s">
        <v>303</v>
      </c>
      <c r="E82" s="147" t="s">
        <v>1721</v>
      </c>
      <c r="F82" s="150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46">
        <v>414412</v>
      </c>
      <c r="BF82" s="146" t="s">
        <v>525</v>
      </c>
      <c r="BR82" s="23">
        <v>500</v>
      </c>
      <c r="BS82" s="24" t="s">
        <v>1111</v>
      </c>
      <c r="CK82" s="34">
        <v>510</v>
      </c>
      <c r="CL82" s="35" t="s">
        <v>1112</v>
      </c>
      <c r="CO82" s="22" t="str">
        <f t="shared" si="4"/>
        <v>540 - Заштита биљног и животињског света  и крајолика</v>
      </c>
    </row>
    <row r="83" spans="1:93" ht="15" customHeight="1">
      <c r="A83" s="65" t="s">
        <v>1369</v>
      </c>
      <c r="B83" s="75" t="s">
        <v>1734</v>
      </c>
      <c r="C83" s="76"/>
      <c r="D83" s="147" t="s">
        <v>304</v>
      </c>
      <c r="E83" s="147" t="s">
        <v>305</v>
      </c>
      <c r="F83" s="150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46">
        <v>414419</v>
      </c>
      <c r="BF83" s="146" t="s">
        <v>526</v>
      </c>
      <c r="BR83" s="34">
        <v>510</v>
      </c>
      <c r="BS83" s="35" t="s">
        <v>1112</v>
      </c>
      <c r="CK83" s="34">
        <v>520</v>
      </c>
      <c r="CL83" s="35" t="s">
        <v>1113</v>
      </c>
      <c r="CO83" s="22" t="str">
        <f t="shared" si="4"/>
        <v>550 - Заштита животне средине -  истраживање и развој</v>
      </c>
    </row>
    <row r="84" spans="1:93" ht="15" customHeight="1">
      <c r="A84" s="65" t="s">
        <v>1370</v>
      </c>
      <c r="B84" s="75" t="s">
        <v>1735</v>
      </c>
      <c r="C84" s="76"/>
      <c r="D84" s="147" t="s">
        <v>306</v>
      </c>
      <c r="E84" s="147" t="s">
        <v>307</v>
      </c>
      <c r="F84" s="151" t="s">
        <v>308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46">
        <v>415000</v>
      </c>
      <c r="BF84" s="146" t="s">
        <v>1266</v>
      </c>
      <c r="BR84" s="34">
        <v>520</v>
      </c>
      <c r="BS84" s="35" t="s">
        <v>1113</v>
      </c>
      <c r="CK84" s="34">
        <v>530</v>
      </c>
      <c r="CL84" s="35" t="s">
        <v>1114</v>
      </c>
      <c r="CO84" s="22" t="str">
        <f t="shared" si="4"/>
        <v>560 - Заштита животне средине некласификована на другом месту</v>
      </c>
    </row>
    <row r="85" spans="1:93" ht="15" customHeight="1">
      <c r="A85" s="65" t="s">
        <v>1371</v>
      </c>
      <c r="B85" s="75" t="s">
        <v>1736</v>
      </c>
      <c r="C85" s="76"/>
      <c r="D85" s="147" t="s">
        <v>309</v>
      </c>
      <c r="E85" s="147" t="s">
        <v>310</v>
      </c>
      <c r="F85" s="15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46">
        <v>415100</v>
      </c>
      <c r="BF85" s="146" t="s">
        <v>1266</v>
      </c>
      <c r="BR85" s="34">
        <v>530</v>
      </c>
      <c r="BS85" s="35" t="s">
        <v>1114</v>
      </c>
      <c r="CK85" s="34">
        <v>540</v>
      </c>
      <c r="CL85" s="35" t="s">
        <v>1176</v>
      </c>
      <c r="CO85" s="22" t="str">
        <f t="shared" si="4"/>
        <v>600 - ПОСЛОВИ СТАНОВАЊА И  ЗАЈЕДНИЦЕ</v>
      </c>
    </row>
    <row r="86" spans="1:93" ht="15" customHeight="1">
      <c r="A86" s="65" t="s">
        <v>1372</v>
      </c>
      <c r="B86" s="75" t="s">
        <v>1737</v>
      </c>
      <c r="C86" s="76"/>
      <c r="D86" s="154" t="s">
        <v>1722</v>
      </c>
      <c r="E86" s="155" t="s">
        <v>311</v>
      </c>
      <c r="F86" s="156" t="s">
        <v>1723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46">
        <v>415110</v>
      </c>
      <c r="BF86" s="146" t="s">
        <v>1266</v>
      </c>
      <c r="BR86" s="34">
        <v>540</v>
      </c>
      <c r="BS86" s="35" t="s">
        <v>1176</v>
      </c>
      <c r="CK86" s="34">
        <v>550</v>
      </c>
      <c r="CL86" s="35" t="s">
        <v>1177</v>
      </c>
      <c r="CO86" s="22" t="str">
        <f t="shared" si="4"/>
        <v>610 - Стамбени развој</v>
      </c>
    </row>
    <row r="87" spans="1:93" ht="15" customHeight="1">
      <c r="A87" s="65" t="s">
        <v>1373</v>
      </c>
      <c r="B87" s="75" t="s">
        <v>1738</v>
      </c>
      <c r="C87" s="76"/>
      <c r="D87" s="147" t="s">
        <v>312</v>
      </c>
      <c r="E87" s="147" t="s">
        <v>1724</v>
      </c>
      <c r="F87" s="147" t="s">
        <v>313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46">
        <v>415111</v>
      </c>
      <c r="BF87" s="146" t="s">
        <v>527</v>
      </c>
      <c r="BR87" s="34">
        <v>550</v>
      </c>
      <c r="BS87" s="35" t="s">
        <v>1177</v>
      </c>
      <c r="CK87" s="34">
        <v>560</v>
      </c>
      <c r="CL87" s="35" t="s">
        <v>1115</v>
      </c>
      <c r="CO87" s="22" t="str">
        <f t="shared" si="4"/>
        <v>620 - Развој заједнице</v>
      </c>
    </row>
    <row r="88" spans="1:93" ht="15" customHeight="1">
      <c r="A88" s="65" t="s">
        <v>1374</v>
      </c>
      <c r="B88" s="75" t="s">
        <v>1739</v>
      </c>
      <c r="C88" s="76"/>
      <c r="D88" s="151" t="s">
        <v>1725</v>
      </c>
      <c r="E88" s="147" t="s">
        <v>314</v>
      </c>
      <c r="F88" s="15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46">
        <v>415112</v>
      </c>
      <c r="BF88" s="146" t="s">
        <v>528</v>
      </c>
      <c r="BR88" s="34">
        <v>560</v>
      </c>
      <c r="BS88" s="35" t="s">
        <v>1115</v>
      </c>
      <c r="CK88" s="23">
        <v>600</v>
      </c>
      <c r="CL88" s="24" t="s">
        <v>1178</v>
      </c>
      <c r="CO88" s="22" t="str">
        <f t="shared" si="4"/>
        <v>630 - Водоснабдевање</v>
      </c>
    </row>
    <row r="89" spans="1:93" ht="15" customHeight="1">
      <c r="A89" s="65" t="s">
        <v>1375</v>
      </c>
      <c r="B89" s="75" t="s">
        <v>1740</v>
      </c>
      <c r="C89" s="76"/>
      <c r="D89" s="147" t="s">
        <v>315</v>
      </c>
      <c r="E89" s="147" t="s">
        <v>316</v>
      </c>
      <c r="F89" s="147" t="s">
        <v>317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46">
        <v>415113</v>
      </c>
      <c r="BF89" s="146" t="s">
        <v>529</v>
      </c>
      <c r="BR89" s="23">
        <v>600</v>
      </c>
      <c r="BS89" s="24" t="s">
        <v>1178</v>
      </c>
      <c r="CK89" s="34">
        <v>610</v>
      </c>
      <c r="CL89" s="35" t="s">
        <v>1116</v>
      </c>
      <c r="CO89" s="22" t="str">
        <f t="shared" si="4"/>
        <v>640 - Улична расвета</v>
      </c>
    </row>
    <row r="90" spans="1:93" ht="15" customHeight="1">
      <c r="A90" s="65" t="s">
        <v>1377</v>
      </c>
      <c r="B90" s="81" t="s">
        <v>1741</v>
      </c>
      <c r="C90" s="82"/>
      <c r="D90" s="157" t="s">
        <v>1726</v>
      </c>
      <c r="E90" s="157"/>
      <c r="F90" s="15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46">
        <v>415114</v>
      </c>
      <c r="BF90" s="146" t="s">
        <v>530</v>
      </c>
      <c r="BR90" s="34">
        <v>610</v>
      </c>
      <c r="BS90" s="35" t="s">
        <v>1116</v>
      </c>
      <c r="CK90" s="34">
        <v>620</v>
      </c>
      <c r="CL90" s="35" t="s">
        <v>1117</v>
      </c>
      <c r="CO90" s="22" t="str">
        <f t="shared" si="4"/>
        <v>650 - Послови становања и заједнице - истраживање и развој</v>
      </c>
    </row>
    <row r="91" spans="1:93" ht="15" customHeight="1">
      <c r="A91"/>
      <c r="B91" s="67"/>
      <c r="C91" s="66"/>
      <c r="D91" s="68"/>
      <c r="E91" s="67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46">
        <v>415119</v>
      </c>
      <c r="BF91" s="146" t="s">
        <v>531</v>
      </c>
      <c r="BR91" s="34">
        <v>620</v>
      </c>
      <c r="BS91" s="35" t="s">
        <v>1117</v>
      </c>
      <c r="CK91" s="34">
        <v>630</v>
      </c>
      <c r="CL91" s="35" t="s">
        <v>1414</v>
      </c>
      <c r="CO91" s="22" t="str">
        <f t="shared" si="4"/>
        <v>660 - Послови становања и заједнице некласификовани на другом месту</v>
      </c>
    </row>
    <row r="92" spans="1:93" ht="15" customHeight="1">
      <c r="A92"/>
      <c r="B92"/>
      <c r="C92" s="66"/>
      <c r="D92" s="68"/>
      <c r="E92" s="67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46">
        <v>416000</v>
      </c>
      <c r="BF92" s="146" t="s">
        <v>1267</v>
      </c>
      <c r="BR92" s="34">
        <v>630</v>
      </c>
      <c r="BS92" s="35" t="s">
        <v>1414</v>
      </c>
      <c r="CK92" s="34">
        <v>640</v>
      </c>
      <c r="CL92" s="35" t="s">
        <v>1118</v>
      </c>
      <c r="CO92" s="22" t="str">
        <f t="shared" si="4"/>
        <v>700 - ЗДРАВСТВО</v>
      </c>
    </row>
    <row r="93" spans="1:93" ht="15" customHeight="1">
      <c r="A93" s="153" t="s">
        <v>1458</v>
      </c>
      <c r="B93" s="159" t="s">
        <v>1742</v>
      </c>
      <c r="C93" s="163" t="s">
        <v>318</v>
      </c>
      <c r="D93" s="164" t="s">
        <v>1459</v>
      </c>
      <c r="E93" s="161"/>
      <c r="F93" s="74"/>
      <c r="G93" s="74"/>
      <c r="H93" s="74"/>
      <c r="I93" s="7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46">
        <v>416100</v>
      </c>
      <c r="BF93" s="146" t="s">
        <v>1267</v>
      </c>
      <c r="BR93" s="34">
        <v>640</v>
      </c>
      <c r="BS93" s="35" t="s">
        <v>1118</v>
      </c>
      <c r="CK93" s="34">
        <v>650</v>
      </c>
      <c r="CL93" s="35" t="s">
        <v>1179</v>
      </c>
      <c r="CO93" s="22" t="str">
        <f t="shared" si="4"/>
        <v>710 - Медицински производи, помагала и опрема</v>
      </c>
    </row>
    <row r="94" spans="1:93" ht="15" customHeight="1" thickBot="1">
      <c r="A94" s="153" t="s">
        <v>285</v>
      </c>
      <c r="B94" s="160" t="s">
        <v>1743</v>
      </c>
      <c r="C94" s="164" t="s">
        <v>286</v>
      </c>
      <c r="D94" s="164" t="s">
        <v>287</v>
      </c>
      <c r="E94" s="162"/>
      <c r="F94" s="76"/>
      <c r="G94" s="76"/>
      <c r="H94" s="76"/>
      <c r="I94" s="7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46">
        <v>416110</v>
      </c>
      <c r="BF94" s="146" t="s">
        <v>532</v>
      </c>
      <c r="BR94" s="34">
        <v>650</v>
      </c>
      <c r="BS94" s="35" t="s">
        <v>1179</v>
      </c>
      <c r="CK94" s="34">
        <v>660</v>
      </c>
      <c r="CL94" s="35" t="s">
        <v>1180</v>
      </c>
      <c r="CO94" s="22" t="str">
        <f t="shared" si="4"/>
        <v>711 - Фармацеутски производи</v>
      </c>
    </row>
    <row r="95" spans="1:93" ht="15" customHeight="1" thickBot="1">
      <c r="A95" s="147" t="s">
        <v>1468</v>
      </c>
      <c r="B95" s="85" t="s">
        <v>1744</v>
      </c>
      <c r="C95" s="158" t="s">
        <v>1469</v>
      </c>
      <c r="D95" s="158" t="s">
        <v>1470</v>
      </c>
      <c r="E95" s="165" t="s">
        <v>1471</v>
      </c>
      <c r="F95" s="76"/>
      <c r="G95" s="76"/>
      <c r="H95" s="76"/>
      <c r="I95" s="7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46">
        <v>416111</v>
      </c>
      <c r="BF95" s="146" t="s">
        <v>533</v>
      </c>
      <c r="BR95" s="34">
        <v>660</v>
      </c>
      <c r="BS95" s="35" t="s">
        <v>1180</v>
      </c>
      <c r="CK95" s="23">
        <v>700</v>
      </c>
      <c r="CL95" s="24" t="s">
        <v>1119</v>
      </c>
      <c r="CO95" s="22" t="str">
        <f t="shared" ref="CO95:CO126" si="5">CK98&amp;" - "&amp;CL98</f>
        <v>712 - Остали медицински производи</v>
      </c>
    </row>
    <row r="96" spans="1:93" ht="15" customHeight="1" thickBot="1">
      <c r="A96" s="147" t="s">
        <v>1472</v>
      </c>
      <c r="B96" s="85" t="s">
        <v>1745</v>
      </c>
      <c r="C96" s="165" t="s">
        <v>1473</v>
      </c>
      <c r="D96" s="165" t="s">
        <v>1493</v>
      </c>
      <c r="E96" s="86"/>
      <c r="F96" s="76"/>
      <c r="G96" s="76"/>
      <c r="H96" s="76"/>
      <c r="I96" s="7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46">
        <v>416112</v>
      </c>
      <c r="BF96" s="146" t="s">
        <v>534</v>
      </c>
      <c r="BR96" s="23">
        <v>700</v>
      </c>
      <c r="BS96" s="24" t="s">
        <v>1119</v>
      </c>
      <c r="CK96" s="34">
        <v>710</v>
      </c>
      <c r="CL96" s="35" t="s">
        <v>1181</v>
      </c>
      <c r="CO96" s="22" t="str">
        <f t="shared" si="5"/>
        <v>713 - Терапеутска помагала и опрема</v>
      </c>
    </row>
    <row r="97" spans="1:93" ht="15" customHeight="1" thickBot="1">
      <c r="A97" s="147" t="s">
        <v>296</v>
      </c>
      <c r="B97" s="85" t="s">
        <v>1746</v>
      </c>
      <c r="C97" s="165" t="s">
        <v>1494</v>
      </c>
      <c r="D97" s="165" t="s">
        <v>1495</v>
      </c>
      <c r="E97" s="86"/>
      <c r="F97" s="76"/>
      <c r="G97" s="76"/>
      <c r="H97" s="76"/>
      <c r="I97" s="76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46">
        <v>416119</v>
      </c>
      <c r="BF97" s="146" t="s">
        <v>535</v>
      </c>
      <c r="BR97" s="34">
        <v>710</v>
      </c>
      <c r="BS97" s="35" t="s">
        <v>1181</v>
      </c>
      <c r="CK97" s="39">
        <v>711</v>
      </c>
      <c r="CL97" s="40" t="s">
        <v>1120</v>
      </c>
      <c r="CO97" s="22" t="str">
        <f t="shared" si="5"/>
        <v>720 - Ванболничке услуге</v>
      </c>
    </row>
    <row r="98" spans="1:93" ht="15" customHeight="1" thickBot="1">
      <c r="A98" s="147" t="s">
        <v>297</v>
      </c>
      <c r="B98" s="85" t="s">
        <v>1747</v>
      </c>
      <c r="C98" s="158" t="s">
        <v>1496</v>
      </c>
      <c r="D98" s="86"/>
      <c r="E98" s="76"/>
      <c r="F98" s="76"/>
      <c r="G98" s="76"/>
      <c r="H98" s="76"/>
      <c r="I98" s="7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46">
        <v>416120</v>
      </c>
      <c r="BF98" s="146" t="s">
        <v>536</v>
      </c>
      <c r="BR98" s="39">
        <v>711</v>
      </c>
      <c r="BS98" s="40" t="s">
        <v>1120</v>
      </c>
      <c r="CK98" s="39">
        <v>712</v>
      </c>
      <c r="CL98" s="40" t="s">
        <v>1121</v>
      </c>
      <c r="CO98" s="22" t="str">
        <f t="shared" si="5"/>
        <v>721 - Опште медицинске услуге</v>
      </c>
    </row>
    <row r="99" spans="1:93" ht="15" customHeight="1" thickBot="1">
      <c r="A99" s="147" t="s">
        <v>298</v>
      </c>
      <c r="B99" s="85" t="s">
        <v>1748</v>
      </c>
      <c r="C99" s="165" t="s">
        <v>1497</v>
      </c>
      <c r="D99" s="165" t="s">
        <v>1498</v>
      </c>
      <c r="E99" s="158" t="s">
        <v>1683</v>
      </c>
      <c r="F99" s="165" t="s">
        <v>1499</v>
      </c>
      <c r="G99" s="76"/>
      <c r="H99" s="76"/>
      <c r="I99" s="7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46">
        <v>416121</v>
      </c>
      <c r="BF99" s="146" t="s">
        <v>537</v>
      </c>
      <c r="BR99" s="39">
        <v>712</v>
      </c>
      <c r="BS99" s="40" t="s">
        <v>1121</v>
      </c>
      <c r="CK99" s="39">
        <v>713</v>
      </c>
      <c r="CL99" s="40" t="s">
        <v>1182</v>
      </c>
      <c r="CO99" s="22" t="str">
        <f t="shared" si="5"/>
        <v>722 - Специјализоване медицинске услуге</v>
      </c>
    </row>
    <row r="100" spans="1:93" ht="15" customHeight="1" thickBot="1">
      <c r="A100" s="147" t="s">
        <v>299</v>
      </c>
      <c r="B100" s="85" t="s">
        <v>1749</v>
      </c>
      <c r="C100" s="158" t="s">
        <v>1500</v>
      </c>
      <c r="D100" s="158" t="s">
        <v>1501</v>
      </c>
      <c r="E100" s="158" t="s">
        <v>1502</v>
      </c>
      <c r="F100" s="86"/>
      <c r="G100" s="86"/>
      <c r="H100" s="77"/>
      <c r="I100" s="8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46">
        <v>416130</v>
      </c>
      <c r="BF100" s="146" t="s">
        <v>538</v>
      </c>
      <c r="BR100" s="39">
        <v>713</v>
      </c>
      <c r="BS100" s="40" t="s">
        <v>1182</v>
      </c>
      <c r="CK100" s="34">
        <v>720</v>
      </c>
      <c r="CL100" s="35" t="s">
        <v>1122</v>
      </c>
      <c r="CO100" s="22" t="str">
        <f t="shared" si="5"/>
        <v>723 - Стоматолошке услуге</v>
      </c>
    </row>
    <row r="101" spans="1:93" ht="15" customHeight="1" thickBot="1">
      <c r="A101" s="147" t="s">
        <v>300</v>
      </c>
      <c r="B101" s="85" t="s">
        <v>1750</v>
      </c>
      <c r="C101" s="158" t="s">
        <v>1503</v>
      </c>
      <c r="D101" s="158" t="s">
        <v>1504</v>
      </c>
      <c r="E101" s="77"/>
      <c r="F101" s="77"/>
      <c r="G101" s="77"/>
      <c r="H101" s="77"/>
      <c r="I101" s="7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46">
        <v>416131</v>
      </c>
      <c r="BF101" s="146" t="s">
        <v>539</v>
      </c>
      <c r="BR101" s="34">
        <v>720</v>
      </c>
      <c r="BS101" s="35" t="s">
        <v>1122</v>
      </c>
      <c r="CK101" s="39">
        <v>721</v>
      </c>
      <c r="CL101" s="40" t="s">
        <v>1123</v>
      </c>
      <c r="CO101" s="22" t="str">
        <f t="shared" si="5"/>
        <v>724 - Парамедицинске услуге</v>
      </c>
    </row>
    <row r="102" spans="1:93" ht="15" customHeight="1" thickBot="1">
      <c r="A102" s="147" t="s">
        <v>301</v>
      </c>
      <c r="B102" s="85" t="s">
        <v>1751</v>
      </c>
      <c r="C102" s="158" t="s">
        <v>1505</v>
      </c>
      <c r="D102" s="158" t="s">
        <v>1774</v>
      </c>
      <c r="E102" s="158" t="s">
        <v>1506</v>
      </c>
      <c r="F102" s="77"/>
      <c r="G102" s="76"/>
      <c r="H102" s="76"/>
      <c r="I102" s="7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46">
        <v>416132</v>
      </c>
      <c r="BF102" s="146" t="s">
        <v>540</v>
      </c>
      <c r="BR102" s="39">
        <v>721</v>
      </c>
      <c r="BS102" s="40" t="s">
        <v>1123</v>
      </c>
      <c r="CK102" s="39">
        <v>722</v>
      </c>
      <c r="CL102" s="40" t="s">
        <v>1183</v>
      </c>
      <c r="CO102" s="22" t="str">
        <f t="shared" si="5"/>
        <v>730 - Болничке услуге</v>
      </c>
    </row>
    <row r="103" spans="1:93" ht="15" customHeight="1" thickBot="1">
      <c r="A103" s="147" t="s">
        <v>302</v>
      </c>
      <c r="B103" s="85" t="s">
        <v>1752</v>
      </c>
      <c r="C103" s="165" t="s">
        <v>1507</v>
      </c>
      <c r="D103" s="77"/>
      <c r="E103" s="77"/>
      <c r="F103" s="76"/>
      <c r="G103" s="76"/>
      <c r="H103" s="76"/>
      <c r="I103" s="7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46">
        <v>417000</v>
      </c>
      <c r="BF103" s="146" t="s">
        <v>1268</v>
      </c>
      <c r="BR103" s="39">
        <v>722</v>
      </c>
      <c r="BS103" s="40" t="s">
        <v>1183</v>
      </c>
      <c r="CK103" s="39">
        <v>723</v>
      </c>
      <c r="CL103" s="40" t="s">
        <v>1184</v>
      </c>
      <c r="CO103" s="22" t="str">
        <f t="shared" si="5"/>
        <v>731 - Опште болничке услуге</v>
      </c>
    </row>
    <row r="104" spans="1:93" ht="15" customHeight="1" thickBot="1">
      <c r="A104" s="147" t="s">
        <v>303</v>
      </c>
      <c r="B104" s="85" t="s">
        <v>1753</v>
      </c>
      <c r="C104" s="165" t="s">
        <v>1775</v>
      </c>
      <c r="D104" s="165" t="s">
        <v>1508</v>
      </c>
      <c r="E104" s="86"/>
      <c r="F104" s="76"/>
      <c r="G104" s="76"/>
      <c r="H104" s="76"/>
      <c r="I104" s="7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46">
        <v>417100</v>
      </c>
      <c r="BF104" s="146" t="s">
        <v>1268</v>
      </c>
      <c r="BR104" s="39">
        <v>723</v>
      </c>
      <c r="BS104" s="40" t="s">
        <v>1184</v>
      </c>
      <c r="CK104" s="39">
        <v>724</v>
      </c>
      <c r="CL104" s="40" t="s">
        <v>1124</v>
      </c>
      <c r="CO104" s="22" t="str">
        <f t="shared" si="5"/>
        <v>732 - Специјализоване болничке услуге</v>
      </c>
    </row>
    <row r="105" spans="1:93" ht="15" customHeight="1" thickBot="1">
      <c r="A105" s="147" t="s">
        <v>1721</v>
      </c>
      <c r="B105" s="85" t="s">
        <v>1754</v>
      </c>
      <c r="C105" s="165" t="s">
        <v>1776</v>
      </c>
      <c r="D105" s="165" t="s">
        <v>1777</v>
      </c>
      <c r="E105" s="165" t="s">
        <v>1778</v>
      </c>
      <c r="F105" s="86"/>
      <c r="G105" s="86"/>
      <c r="H105" s="76"/>
      <c r="I105" s="7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46">
        <v>417110</v>
      </c>
      <c r="BF105" s="146" t="s">
        <v>1268</v>
      </c>
      <c r="BR105" s="39">
        <v>724</v>
      </c>
      <c r="BS105" s="40" t="s">
        <v>1124</v>
      </c>
      <c r="CK105" s="34">
        <v>730</v>
      </c>
      <c r="CL105" s="35" t="s">
        <v>1125</v>
      </c>
      <c r="CO105" s="22" t="str">
        <f t="shared" si="5"/>
        <v>733 - Услуге медицинских центара и породилишта</v>
      </c>
    </row>
    <row r="106" spans="1:93" ht="15" customHeight="1" thickBot="1">
      <c r="A106" s="147" t="s">
        <v>304</v>
      </c>
      <c r="B106" s="85" t="s">
        <v>1755</v>
      </c>
      <c r="C106" s="158" t="s">
        <v>1509</v>
      </c>
      <c r="D106" s="165" t="s">
        <v>1510</v>
      </c>
      <c r="E106" s="76"/>
      <c r="F106" s="76"/>
      <c r="G106" s="76"/>
      <c r="H106" s="76"/>
      <c r="I106" s="7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46">
        <v>417111</v>
      </c>
      <c r="BF106" s="146" t="s">
        <v>1268</v>
      </c>
      <c r="BR106" s="34">
        <v>730</v>
      </c>
      <c r="BS106" s="35" t="s">
        <v>1125</v>
      </c>
      <c r="CK106" s="39">
        <v>731</v>
      </c>
      <c r="CL106" s="40" t="s">
        <v>1126</v>
      </c>
      <c r="CO106" s="22" t="str">
        <f t="shared" si="5"/>
        <v>734 - Услуге домова  за негу и опоравак</v>
      </c>
    </row>
    <row r="107" spans="1:93" ht="15" customHeight="1" thickBot="1">
      <c r="A107" s="147" t="s">
        <v>305</v>
      </c>
      <c r="B107" s="85" t="s">
        <v>1756</v>
      </c>
      <c r="C107" s="165" t="s">
        <v>1511</v>
      </c>
      <c r="D107" s="165" t="s">
        <v>1512</v>
      </c>
      <c r="E107" s="86"/>
      <c r="F107" s="76"/>
      <c r="G107" s="76"/>
      <c r="H107" s="76"/>
      <c r="I107" s="7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46">
        <v>418000</v>
      </c>
      <c r="BF107" s="146" t="s">
        <v>541</v>
      </c>
      <c r="BR107" s="39">
        <v>731</v>
      </c>
      <c r="BS107" s="40" t="s">
        <v>1126</v>
      </c>
      <c r="CK107" s="39">
        <v>732</v>
      </c>
      <c r="CL107" s="40" t="s">
        <v>1185</v>
      </c>
      <c r="CO107" s="22" t="str">
        <f t="shared" si="5"/>
        <v>740 - Услуге јавног здравства</v>
      </c>
    </row>
    <row r="108" spans="1:93" ht="15" customHeight="1" thickBot="1">
      <c r="A108" s="147" t="s">
        <v>306</v>
      </c>
      <c r="B108" s="85" t="s">
        <v>1757</v>
      </c>
      <c r="C108" s="165" t="s">
        <v>1513</v>
      </c>
      <c r="D108" s="166" t="s">
        <v>1514</v>
      </c>
      <c r="E108" s="76"/>
      <c r="F108" s="76"/>
      <c r="G108" s="76"/>
      <c r="H108" s="76"/>
      <c r="I108" s="7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46">
        <v>418100</v>
      </c>
      <c r="BF108" s="146" t="s">
        <v>541</v>
      </c>
      <c r="BR108" s="39">
        <v>732</v>
      </c>
      <c r="BS108" s="40" t="s">
        <v>1185</v>
      </c>
      <c r="CK108" s="39">
        <v>733</v>
      </c>
      <c r="CL108" s="40" t="s">
        <v>1186</v>
      </c>
      <c r="CO108" s="22" t="str">
        <f t="shared" si="5"/>
        <v>750 - Здравство  истраживање и развој</v>
      </c>
    </row>
    <row r="109" spans="1:93" ht="15" customHeight="1" thickBot="1">
      <c r="A109" s="147" t="s">
        <v>307</v>
      </c>
      <c r="B109" s="85" t="s">
        <v>1758</v>
      </c>
      <c r="C109" s="166" t="s">
        <v>1515</v>
      </c>
      <c r="D109" s="165" t="s">
        <v>1516</v>
      </c>
      <c r="E109" s="76"/>
      <c r="F109" s="76"/>
      <c r="G109" s="76"/>
      <c r="H109" s="76"/>
      <c r="I109" s="7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46">
        <v>418110</v>
      </c>
      <c r="BF109" s="146" t="s">
        <v>541</v>
      </c>
      <c r="BR109" s="39">
        <v>733</v>
      </c>
      <c r="BS109" s="40" t="s">
        <v>1186</v>
      </c>
      <c r="CK109" s="39">
        <v>734</v>
      </c>
      <c r="CL109" s="40" t="s">
        <v>1187</v>
      </c>
      <c r="CO109" s="22" t="str">
        <f t="shared" si="5"/>
        <v>760 - Здравство некласификовано на другом месту</v>
      </c>
    </row>
    <row r="110" spans="1:93" ht="15" customHeight="1" thickBot="1">
      <c r="A110" s="151" t="s">
        <v>308</v>
      </c>
      <c r="B110" s="85" t="s">
        <v>1759</v>
      </c>
      <c r="C110" s="165" t="s">
        <v>1517</v>
      </c>
      <c r="D110" s="165" t="s">
        <v>1518</v>
      </c>
      <c r="E110" s="87"/>
      <c r="F110" s="86"/>
      <c r="G110" s="76"/>
      <c r="H110" s="76"/>
      <c r="I110" s="7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46">
        <v>418111</v>
      </c>
      <c r="BF110" s="146" t="s">
        <v>541</v>
      </c>
      <c r="BR110" s="39">
        <v>734</v>
      </c>
      <c r="BS110" s="40" t="s">
        <v>1187</v>
      </c>
      <c r="CK110" s="34">
        <v>740</v>
      </c>
      <c r="CL110" s="35" t="s">
        <v>1188</v>
      </c>
      <c r="CO110" s="22" t="str">
        <f t="shared" si="5"/>
        <v>800 - РЕКРЕАЦИЈА, СПОРТ, КУЛТУРА И ВЕРЕ</v>
      </c>
    </row>
    <row r="111" spans="1:93" ht="15" customHeight="1" thickBot="1">
      <c r="A111" s="147" t="s">
        <v>309</v>
      </c>
      <c r="B111" s="85" t="s">
        <v>1760</v>
      </c>
      <c r="C111" s="165" t="s">
        <v>1519</v>
      </c>
      <c r="D111" s="166" t="s">
        <v>1520</v>
      </c>
      <c r="E111" s="76"/>
      <c r="F111" s="76"/>
      <c r="G111" s="76"/>
      <c r="H111" s="76"/>
      <c r="I111" s="7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46">
        <v>420000</v>
      </c>
      <c r="BF111" s="146" t="s">
        <v>542</v>
      </c>
      <c r="BR111" s="34">
        <v>740</v>
      </c>
      <c r="BS111" s="35" t="s">
        <v>1188</v>
      </c>
      <c r="CK111" s="34">
        <v>750</v>
      </c>
      <c r="CL111" s="35" t="s">
        <v>1189</v>
      </c>
      <c r="CO111" s="22" t="str">
        <f t="shared" si="5"/>
        <v>810 - Услуге рекреације и спорта</v>
      </c>
    </row>
    <row r="112" spans="1:93" ht="15" customHeight="1" thickBot="1">
      <c r="A112" s="147" t="s">
        <v>310</v>
      </c>
      <c r="B112" s="85" t="s">
        <v>1761</v>
      </c>
      <c r="C112" s="165" t="s">
        <v>1521</v>
      </c>
      <c r="D112" s="167" t="s">
        <v>1522</v>
      </c>
      <c r="E112" s="87"/>
      <c r="F112" s="86"/>
      <c r="G112" s="76"/>
      <c r="H112" s="76"/>
      <c r="I112" s="7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46">
        <v>421000</v>
      </c>
      <c r="BF112" s="146" t="s">
        <v>1269</v>
      </c>
      <c r="BR112" s="34">
        <v>750</v>
      </c>
      <c r="BS112" s="35" t="s">
        <v>1189</v>
      </c>
      <c r="CK112" s="34">
        <v>760</v>
      </c>
      <c r="CL112" s="35" t="s">
        <v>1127</v>
      </c>
      <c r="CO112" s="22" t="str">
        <f t="shared" si="5"/>
        <v>820 - Услуге културе</v>
      </c>
    </row>
    <row r="113" spans="1:93" ht="15" customHeight="1" thickBot="1">
      <c r="A113" s="154" t="s">
        <v>1722</v>
      </c>
      <c r="B113" s="85" t="s">
        <v>1762</v>
      </c>
      <c r="C113" s="168" t="s">
        <v>1523</v>
      </c>
      <c r="D113" s="169" t="s">
        <v>1779</v>
      </c>
      <c r="E113" s="169" t="s">
        <v>1524</v>
      </c>
      <c r="F113" s="76"/>
      <c r="G113" s="76"/>
      <c r="H113" s="76"/>
      <c r="I113" s="7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46">
        <v>421100</v>
      </c>
      <c r="BF113" s="146" t="s">
        <v>543</v>
      </c>
      <c r="BR113" s="34">
        <v>760</v>
      </c>
      <c r="BS113" s="35" t="s">
        <v>1127</v>
      </c>
      <c r="CK113" s="23">
        <v>800</v>
      </c>
      <c r="CL113" s="24" t="s">
        <v>1190</v>
      </c>
      <c r="CO113" s="22" t="str">
        <f t="shared" si="5"/>
        <v>830 - Услуге емитовања и штампања</v>
      </c>
    </row>
    <row r="114" spans="1:93" ht="15" customHeight="1" thickBot="1">
      <c r="A114" s="155" t="s">
        <v>311</v>
      </c>
      <c r="B114" s="85" t="s">
        <v>1763</v>
      </c>
      <c r="C114" s="170" t="s">
        <v>1780</v>
      </c>
      <c r="D114" s="170" t="s">
        <v>1781</v>
      </c>
      <c r="E114" s="170" t="s">
        <v>1782</v>
      </c>
      <c r="F114" s="79"/>
      <c r="G114" s="79"/>
      <c r="H114" s="79"/>
      <c r="I114" s="7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46">
        <v>421110</v>
      </c>
      <c r="BF114" s="146" t="s">
        <v>544</v>
      </c>
      <c r="BR114" s="23">
        <v>800</v>
      </c>
      <c r="BS114" s="24" t="s">
        <v>1190</v>
      </c>
      <c r="CK114" s="34">
        <v>810</v>
      </c>
      <c r="CL114" s="35" t="s">
        <v>1128</v>
      </c>
      <c r="CO114" s="22" t="str">
        <f t="shared" si="5"/>
        <v>840 - Верске  и остале услуге заједнице</v>
      </c>
    </row>
    <row r="115" spans="1:93" ht="15" customHeight="1" thickBot="1">
      <c r="A115" s="156" t="s">
        <v>1723</v>
      </c>
      <c r="B115" s="85" t="s">
        <v>1764</v>
      </c>
      <c r="C115" s="171" t="s">
        <v>1783</v>
      </c>
      <c r="D115" s="170" t="s">
        <v>1784</v>
      </c>
      <c r="E115" s="170" t="s">
        <v>1785</v>
      </c>
      <c r="F115" s="80"/>
      <c r="G115" s="76"/>
      <c r="H115" s="76"/>
      <c r="I115" s="7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46">
        <v>421111</v>
      </c>
      <c r="BF115" s="146" t="s">
        <v>544</v>
      </c>
      <c r="BR115" s="34">
        <v>810</v>
      </c>
      <c r="BS115" s="35" t="s">
        <v>1128</v>
      </c>
      <c r="CK115" s="34">
        <v>820</v>
      </c>
      <c r="CL115" s="35" t="s">
        <v>1129</v>
      </c>
      <c r="CO115" s="22" t="str">
        <f t="shared" si="5"/>
        <v>850 - Рекреација, спорт, култура и вере  - истраживање и развој</v>
      </c>
    </row>
    <row r="116" spans="1:93" ht="15" customHeight="1" thickBot="1">
      <c r="A116" s="147" t="s">
        <v>312</v>
      </c>
      <c r="B116" s="85" t="s">
        <v>1765</v>
      </c>
      <c r="C116" s="165" t="s">
        <v>1786</v>
      </c>
      <c r="D116" s="165" t="s">
        <v>1525</v>
      </c>
      <c r="E116" s="165" t="s">
        <v>1526</v>
      </c>
      <c r="F116" s="165" t="s">
        <v>1952</v>
      </c>
      <c r="G116" s="165" t="s">
        <v>1527</v>
      </c>
      <c r="H116" s="76"/>
      <c r="I116" s="7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46">
        <v>421120</v>
      </c>
      <c r="BF116" s="146" t="s">
        <v>545</v>
      </c>
      <c r="BR116" s="34">
        <v>820</v>
      </c>
      <c r="BS116" s="35" t="s">
        <v>1129</v>
      </c>
      <c r="CK116" s="34">
        <v>830</v>
      </c>
      <c r="CL116" s="35" t="s">
        <v>1191</v>
      </c>
      <c r="CO116" s="22" t="str">
        <f t="shared" si="5"/>
        <v>860 - Рекреација, спорт, култура и вере, некласификовано на другом месту</v>
      </c>
    </row>
    <row r="117" spans="1:93" ht="15" customHeight="1" thickBot="1">
      <c r="A117" s="147" t="s">
        <v>1724</v>
      </c>
      <c r="B117" s="85" t="s">
        <v>1766</v>
      </c>
      <c r="C117" s="165" t="s">
        <v>1787</v>
      </c>
      <c r="D117" s="165" t="s">
        <v>1788</v>
      </c>
      <c r="E117" s="86"/>
      <c r="F117" s="76"/>
      <c r="G117" s="76"/>
      <c r="H117" s="76"/>
      <c r="I117" s="7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46">
        <v>421121</v>
      </c>
      <c r="BF117" s="146" t="s">
        <v>545</v>
      </c>
      <c r="BR117" s="34">
        <v>830</v>
      </c>
      <c r="BS117" s="35" t="s">
        <v>1191</v>
      </c>
      <c r="CK117" s="34">
        <v>840</v>
      </c>
      <c r="CL117" s="35" t="s">
        <v>1192</v>
      </c>
      <c r="CO117" s="22" t="str">
        <f t="shared" si="5"/>
        <v>900 - ОБРАЗОВАЊЕ</v>
      </c>
    </row>
    <row r="118" spans="1:93" ht="15" customHeight="1" thickBot="1">
      <c r="A118" s="147" t="s">
        <v>313</v>
      </c>
      <c r="B118" s="85" t="s">
        <v>1767</v>
      </c>
      <c r="C118" s="165" t="s">
        <v>1528</v>
      </c>
      <c r="D118" s="86"/>
      <c r="E118" s="76"/>
      <c r="F118" s="76"/>
      <c r="G118" s="76"/>
      <c r="H118" s="76"/>
      <c r="I118" s="7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46">
        <v>421200</v>
      </c>
      <c r="BF118" s="146" t="s">
        <v>546</v>
      </c>
      <c r="BR118" s="34">
        <v>840</v>
      </c>
      <c r="BS118" s="35" t="s">
        <v>1192</v>
      </c>
      <c r="CK118" s="34">
        <v>850</v>
      </c>
      <c r="CL118" s="35" t="s">
        <v>1193</v>
      </c>
      <c r="CO118" s="22" t="str">
        <f t="shared" si="5"/>
        <v>910 - Предшколско и основно образовање</v>
      </c>
    </row>
    <row r="119" spans="1:93" ht="15" customHeight="1" thickBot="1">
      <c r="A119" s="151" t="s">
        <v>1725</v>
      </c>
      <c r="B119" s="85" t="s">
        <v>1768</v>
      </c>
      <c r="C119" s="165" t="s">
        <v>1529</v>
      </c>
      <c r="D119" s="158" t="s">
        <v>1530</v>
      </c>
      <c r="E119" s="148" t="s">
        <v>1955</v>
      </c>
      <c r="F119" s="76"/>
      <c r="G119" s="76"/>
      <c r="H119" s="76"/>
      <c r="I119" s="7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46">
        <v>421210</v>
      </c>
      <c r="BF119" s="146" t="s">
        <v>547</v>
      </c>
      <c r="BR119" s="34">
        <v>850</v>
      </c>
      <c r="BS119" s="35" t="s">
        <v>1193</v>
      </c>
      <c r="CK119" s="34">
        <v>860</v>
      </c>
      <c r="CL119" s="35" t="s">
        <v>1194</v>
      </c>
      <c r="CO119" s="22" t="str">
        <f t="shared" si="5"/>
        <v>911 - Предшколско образовање</v>
      </c>
    </row>
    <row r="120" spans="1:93" ht="15" customHeight="1" thickBot="1">
      <c r="A120" s="147" t="s">
        <v>314</v>
      </c>
      <c r="B120" s="85" t="s">
        <v>1769</v>
      </c>
      <c r="C120" s="165" t="s">
        <v>1531</v>
      </c>
      <c r="D120" s="165" t="s">
        <v>1532</v>
      </c>
      <c r="E120" s="165" t="s">
        <v>1533</v>
      </c>
      <c r="F120" s="77"/>
      <c r="G120" s="86"/>
      <c r="H120" s="76"/>
      <c r="I120" s="7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46">
        <v>421211</v>
      </c>
      <c r="BF120" s="146" t="s">
        <v>547</v>
      </c>
      <c r="BR120" s="34">
        <v>860</v>
      </c>
      <c r="BS120" s="35" t="s">
        <v>1194</v>
      </c>
      <c r="CK120" s="23">
        <v>900</v>
      </c>
      <c r="CL120" s="24" t="s">
        <v>1130</v>
      </c>
      <c r="CO120" s="22" t="str">
        <f t="shared" si="5"/>
        <v>912 - Основно образовање</v>
      </c>
    </row>
    <row r="121" spans="1:93" ht="15" customHeight="1" thickBot="1">
      <c r="A121" s="147" t="s">
        <v>315</v>
      </c>
      <c r="B121" s="85" t="s">
        <v>1770</v>
      </c>
      <c r="C121" s="165" t="s">
        <v>1534</v>
      </c>
      <c r="D121" s="158" t="s">
        <v>1789</v>
      </c>
      <c r="E121" s="77"/>
      <c r="F121" s="86"/>
      <c r="G121" s="76"/>
      <c r="H121" s="76"/>
      <c r="I121" s="7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46">
        <v>421220</v>
      </c>
      <c r="BF121" s="146" t="s">
        <v>548</v>
      </c>
      <c r="BR121" s="23">
        <v>900</v>
      </c>
      <c r="BS121" s="24" t="s">
        <v>1130</v>
      </c>
      <c r="CK121" s="34">
        <v>910</v>
      </c>
      <c r="CL121" s="35" t="s">
        <v>1131</v>
      </c>
      <c r="CO121" s="22" t="str">
        <f t="shared" si="5"/>
        <v>913 - Основно образовање са домом ученика</v>
      </c>
    </row>
    <row r="122" spans="1:93" ht="15" customHeight="1" thickBot="1">
      <c r="A122" s="147" t="s">
        <v>316</v>
      </c>
      <c r="B122" s="85" t="s">
        <v>1771</v>
      </c>
      <c r="C122" s="165" t="s">
        <v>1535</v>
      </c>
      <c r="D122" s="158" t="s">
        <v>1536</v>
      </c>
      <c r="E122" s="77"/>
      <c r="F122" s="76"/>
      <c r="G122" s="76"/>
      <c r="H122" s="76"/>
      <c r="I122" s="7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46">
        <v>421221</v>
      </c>
      <c r="BF122" s="146" t="s">
        <v>549</v>
      </c>
      <c r="BR122" s="34">
        <v>910</v>
      </c>
      <c r="BS122" s="35" t="s">
        <v>1131</v>
      </c>
      <c r="CK122" s="39">
        <v>911</v>
      </c>
      <c r="CL122" s="40" t="s">
        <v>1132</v>
      </c>
      <c r="CO122" s="22" t="str">
        <f t="shared" si="5"/>
        <v>914 - Основно образовање са средњом школом</v>
      </c>
    </row>
    <row r="123" spans="1:93" ht="15" customHeight="1" thickBot="1">
      <c r="A123" s="147" t="s">
        <v>317</v>
      </c>
      <c r="B123" s="85" t="s">
        <v>1772</v>
      </c>
      <c r="C123" s="158" t="s">
        <v>1537</v>
      </c>
      <c r="D123" s="158" t="s">
        <v>1538</v>
      </c>
      <c r="E123" s="165" t="s">
        <v>1790</v>
      </c>
      <c r="F123" s="158" t="s">
        <v>1791</v>
      </c>
      <c r="G123" s="76"/>
      <c r="H123" s="76"/>
      <c r="I123" s="7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46">
        <v>421222</v>
      </c>
      <c r="BF123" s="146" t="s">
        <v>550</v>
      </c>
      <c r="BR123" s="39">
        <v>911</v>
      </c>
      <c r="BS123" s="40" t="s">
        <v>1132</v>
      </c>
      <c r="CK123" s="39">
        <v>912</v>
      </c>
      <c r="CL123" s="40" t="s">
        <v>1365</v>
      </c>
      <c r="CO123" s="22" t="str">
        <f t="shared" si="5"/>
        <v>915 - Специјално основно образовање</v>
      </c>
    </row>
    <row r="124" spans="1:93" ht="15" customHeight="1" thickBot="1">
      <c r="A124" s="157" t="s">
        <v>1726</v>
      </c>
      <c r="B124" s="88" t="s">
        <v>1773</v>
      </c>
      <c r="C124" s="158" t="s">
        <v>1539</v>
      </c>
      <c r="D124" s="158" t="s">
        <v>1540</v>
      </c>
      <c r="E124" s="158" t="s">
        <v>1792</v>
      </c>
      <c r="F124" s="158" t="s">
        <v>1960</v>
      </c>
      <c r="G124" s="82"/>
      <c r="H124" s="82"/>
      <c r="I124" s="82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46">
        <v>421223</v>
      </c>
      <c r="BF124" s="146" t="s">
        <v>551</v>
      </c>
      <c r="BR124" s="39">
        <v>912</v>
      </c>
      <c r="BS124" s="40" t="s">
        <v>1365</v>
      </c>
      <c r="CK124" s="39">
        <v>913</v>
      </c>
      <c r="CL124" s="40" t="s">
        <v>1195</v>
      </c>
      <c r="CO124" s="22" t="str">
        <f t="shared" si="5"/>
        <v>916 - Основно образовање са средњом школом и домом ученика</v>
      </c>
    </row>
    <row r="125" spans="1:93" ht="15" customHeight="1">
      <c r="A125" s="70"/>
      <c r="B125" s="70"/>
      <c r="C125" s="70"/>
      <c r="D125" s="69"/>
      <c r="E125" s="69"/>
      <c r="F125" s="72"/>
      <c r="BE125" s="146">
        <v>421224</v>
      </c>
      <c r="BF125" s="146" t="s">
        <v>552</v>
      </c>
      <c r="BR125" s="39">
        <v>913</v>
      </c>
      <c r="BS125" s="40" t="s">
        <v>1195</v>
      </c>
      <c r="CK125" s="39">
        <v>914</v>
      </c>
      <c r="CL125" s="40" t="s">
        <v>1196</v>
      </c>
      <c r="CO125" s="22" t="str">
        <f t="shared" si="5"/>
        <v>920 - Средње образовање</v>
      </c>
    </row>
    <row r="126" spans="1:93" ht="15" customHeight="1">
      <c r="A126" s="70"/>
      <c r="B126" s="70"/>
      <c r="C126" s="70"/>
      <c r="D126" s="69"/>
      <c r="E126" s="71"/>
      <c r="F126" s="72"/>
      <c r="BE126" s="146">
        <v>421225</v>
      </c>
      <c r="BF126" s="146" t="s">
        <v>553</v>
      </c>
      <c r="BR126" s="39">
        <v>914</v>
      </c>
      <c r="BS126" s="40" t="s">
        <v>1196</v>
      </c>
      <c r="CK126" s="39">
        <v>915</v>
      </c>
      <c r="CL126" s="40" t="s">
        <v>1197</v>
      </c>
      <c r="CO126" s="22" t="str">
        <f t="shared" si="5"/>
        <v>921 - Ниже средње образовање</v>
      </c>
    </row>
    <row r="127" spans="1:93" ht="15" customHeight="1">
      <c r="A127" s="70"/>
      <c r="B127" s="70"/>
      <c r="C127" s="70"/>
      <c r="D127" s="69"/>
      <c r="E127" s="71"/>
      <c r="F127" s="72"/>
      <c r="BE127" s="146">
        <v>421300</v>
      </c>
      <c r="BF127" s="146" t="s">
        <v>554</v>
      </c>
      <c r="BR127" s="39">
        <v>915</v>
      </c>
      <c r="BS127" s="40" t="s">
        <v>1197</v>
      </c>
      <c r="CK127" s="39">
        <v>916</v>
      </c>
      <c r="CL127" s="40" t="s">
        <v>1133</v>
      </c>
      <c r="CO127" s="22" t="str">
        <f t="shared" ref="CO127:CO138" si="6">CK130&amp;" - "&amp;CL130</f>
        <v>922 - Више средње образовање</v>
      </c>
    </row>
    <row r="128" spans="1:93" ht="15" customHeight="1">
      <c r="A128" s="70"/>
      <c r="B128" s="70"/>
      <c r="C128" s="70"/>
      <c r="D128" s="69"/>
      <c r="E128" s="71"/>
      <c r="F128" s="72"/>
      <c r="BE128" s="146">
        <v>421310</v>
      </c>
      <c r="BF128" s="146" t="s">
        <v>555</v>
      </c>
      <c r="BR128" s="39">
        <v>916</v>
      </c>
      <c r="BS128" s="40" t="s">
        <v>1133</v>
      </c>
      <c r="CK128" s="34">
        <v>920</v>
      </c>
      <c r="CL128" s="35" t="s">
        <v>1366</v>
      </c>
      <c r="CO128" s="22" t="str">
        <f t="shared" si="6"/>
        <v>923 - Средње образовање са домом ученика</v>
      </c>
    </row>
    <row r="129" spans="1:93" ht="15" customHeight="1" thickBot="1">
      <c r="A129" s="70"/>
      <c r="B129" s="70"/>
      <c r="C129" s="70"/>
      <c r="D129" s="69"/>
      <c r="E129" s="71"/>
      <c r="F129" s="72"/>
      <c r="BE129" s="146">
        <v>421311</v>
      </c>
      <c r="BF129" s="146" t="s">
        <v>555</v>
      </c>
      <c r="BR129" s="34">
        <v>920</v>
      </c>
      <c r="BS129" s="35" t="s">
        <v>1366</v>
      </c>
      <c r="CK129" s="39">
        <v>921</v>
      </c>
      <c r="CL129" s="40" t="s">
        <v>1134</v>
      </c>
      <c r="CO129" s="22" t="str">
        <f t="shared" si="6"/>
        <v>930 - Више образовање</v>
      </c>
    </row>
    <row r="130" spans="1:93" ht="15" customHeight="1" thickBot="1">
      <c r="A130" s="89" t="s">
        <v>930</v>
      </c>
      <c r="B130" s="84" t="s">
        <v>1993</v>
      </c>
      <c r="C130" s="90"/>
      <c r="D130" s="158" t="s">
        <v>1541</v>
      </c>
      <c r="E130" s="158" t="s">
        <v>1461</v>
      </c>
      <c r="F130" s="91"/>
      <c r="G130" s="92"/>
      <c r="H130" s="92"/>
      <c r="I130" s="92"/>
      <c r="J130" s="92"/>
      <c r="K130" s="92"/>
      <c r="L130" s="93"/>
      <c r="M130" s="93"/>
      <c r="N130" s="93"/>
      <c r="O130" s="93"/>
      <c r="P130" s="93"/>
      <c r="BE130" s="146">
        <v>421320</v>
      </c>
      <c r="BF130" s="146" t="s">
        <v>556</v>
      </c>
      <c r="BR130" s="39">
        <v>921</v>
      </c>
      <c r="BS130" s="40" t="s">
        <v>1134</v>
      </c>
      <c r="CK130" s="39">
        <v>922</v>
      </c>
      <c r="CL130" s="40" t="s">
        <v>1198</v>
      </c>
      <c r="CO130" s="22" t="str">
        <f t="shared" si="6"/>
        <v>931 - Више образовање</v>
      </c>
    </row>
    <row r="131" spans="1:93" ht="15" customHeight="1" thickBot="1">
      <c r="A131" s="94" t="s">
        <v>932</v>
      </c>
      <c r="B131" s="84" t="s">
        <v>1994</v>
      </c>
      <c r="C131" s="95"/>
      <c r="D131" s="158" t="s">
        <v>1464</v>
      </c>
      <c r="E131" s="158" t="s">
        <v>1465</v>
      </c>
      <c r="F131" s="158" t="s">
        <v>1466</v>
      </c>
      <c r="G131" s="96"/>
      <c r="H131" s="96"/>
      <c r="I131" s="96"/>
      <c r="J131" s="96"/>
      <c r="K131" s="96"/>
      <c r="L131" s="97"/>
      <c r="M131" s="97"/>
      <c r="N131" s="97"/>
      <c r="O131" s="97"/>
      <c r="P131" s="97"/>
      <c r="BE131" s="146">
        <v>421321</v>
      </c>
      <c r="BF131" s="146" t="s">
        <v>557</v>
      </c>
      <c r="BR131" s="39">
        <v>922</v>
      </c>
      <c r="BS131" s="40" t="s">
        <v>1198</v>
      </c>
      <c r="CK131" s="39">
        <v>923</v>
      </c>
      <c r="CL131" s="40" t="s">
        <v>1135</v>
      </c>
      <c r="CO131" s="22" t="str">
        <f t="shared" si="6"/>
        <v>932 - Више образовање са студентским домом</v>
      </c>
    </row>
    <row r="132" spans="1:93" ht="15" customHeight="1" thickBot="1">
      <c r="A132" s="94" t="s">
        <v>931</v>
      </c>
      <c r="B132" s="84" t="s">
        <v>1995</v>
      </c>
      <c r="C132" s="95"/>
      <c r="D132" s="158" t="s">
        <v>1474</v>
      </c>
      <c r="E132" s="158" t="s">
        <v>1475</v>
      </c>
      <c r="F132" s="158" t="s">
        <v>1477</v>
      </c>
      <c r="G132" s="96"/>
      <c r="H132" s="96"/>
      <c r="I132" s="96"/>
      <c r="J132" s="96"/>
      <c r="K132" s="96"/>
      <c r="L132" s="97"/>
      <c r="M132" s="97"/>
      <c r="N132" s="97"/>
      <c r="O132" s="97"/>
      <c r="P132" s="97"/>
      <c r="BE132" s="146">
        <v>421322</v>
      </c>
      <c r="BF132" s="146" t="s">
        <v>558</v>
      </c>
      <c r="BR132" s="39">
        <v>923</v>
      </c>
      <c r="BS132" s="40" t="s">
        <v>1135</v>
      </c>
      <c r="CK132" s="34">
        <v>930</v>
      </c>
      <c r="CL132" s="35" t="s">
        <v>1136</v>
      </c>
      <c r="CO132" s="22" t="str">
        <f t="shared" si="6"/>
        <v>940 - Високо образовање</v>
      </c>
    </row>
    <row r="133" spans="1:93" ht="15" customHeight="1" thickBot="1">
      <c r="A133" s="94" t="s">
        <v>933</v>
      </c>
      <c r="B133" s="84" t="s">
        <v>1996</v>
      </c>
      <c r="C133" s="95"/>
      <c r="D133" s="158" t="s">
        <v>1479</v>
      </c>
      <c r="E133" s="158" t="s">
        <v>1482</v>
      </c>
      <c r="F133" s="158" t="s">
        <v>1483</v>
      </c>
      <c r="G133" s="96"/>
      <c r="H133" s="96"/>
      <c r="I133" s="96"/>
      <c r="J133" s="96"/>
      <c r="K133" s="96"/>
      <c r="L133" s="97"/>
      <c r="M133" s="97"/>
      <c r="N133" s="97"/>
      <c r="O133" s="97"/>
      <c r="P133" s="97"/>
      <c r="BE133" s="146">
        <v>421323</v>
      </c>
      <c r="BF133" s="146" t="s">
        <v>559</v>
      </c>
      <c r="BR133" s="34">
        <v>930</v>
      </c>
      <c r="BS133" s="35" t="s">
        <v>1136</v>
      </c>
      <c r="CK133" s="39">
        <v>931</v>
      </c>
      <c r="CL133" s="40" t="s">
        <v>1136</v>
      </c>
      <c r="CO133" s="22" t="str">
        <f t="shared" si="6"/>
        <v>941 - Високо образовање - први степен</v>
      </c>
    </row>
    <row r="134" spans="1:93" ht="15" customHeight="1" thickBot="1">
      <c r="A134" s="94" t="s">
        <v>934</v>
      </c>
      <c r="B134" s="84" t="s">
        <v>1997</v>
      </c>
      <c r="C134" s="95"/>
      <c r="D134" s="158" t="s">
        <v>1484</v>
      </c>
      <c r="E134" s="158" t="s">
        <v>1485</v>
      </c>
      <c r="F134" s="158" t="s">
        <v>1487</v>
      </c>
      <c r="G134" s="96"/>
      <c r="H134" s="96"/>
      <c r="I134" s="96"/>
      <c r="J134" s="96"/>
      <c r="K134" s="96"/>
      <c r="L134" s="97"/>
      <c r="M134" s="97"/>
      <c r="N134" s="97"/>
      <c r="O134" s="97"/>
      <c r="P134" s="97"/>
      <c r="BE134" s="146">
        <v>421324</v>
      </c>
      <c r="BF134" s="146" t="s">
        <v>560</v>
      </c>
      <c r="BR134" s="39">
        <v>931</v>
      </c>
      <c r="BS134" s="40" t="s">
        <v>1136</v>
      </c>
      <c r="CK134" s="39">
        <v>932</v>
      </c>
      <c r="CL134" s="40" t="s">
        <v>1137</v>
      </c>
      <c r="CO134" s="22" t="str">
        <f t="shared" si="6"/>
        <v>942 - Високо образовање -  други степен</v>
      </c>
    </row>
    <row r="135" spans="1:93" ht="15" customHeight="1" thickBot="1">
      <c r="A135" s="94" t="s">
        <v>935</v>
      </c>
      <c r="B135" s="84" t="s">
        <v>1998</v>
      </c>
      <c r="C135" s="95"/>
      <c r="D135" s="158" t="s">
        <v>1488</v>
      </c>
      <c r="E135" s="158" t="s">
        <v>1489</v>
      </c>
      <c r="F135" s="158" t="s">
        <v>1491</v>
      </c>
      <c r="G135" s="96"/>
      <c r="H135" s="96"/>
      <c r="I135" s="96"/>
      <c r="J135" s="96"/>
      <c r="K135" s="96"/>
      <c r="L135" s="97"/>
      <c r="M135" s="97"/>
      <c r="N135" s="97"/>
      <c r="O135" s="97"/>
      <c r="P135" s="97"/>
      <c r="BE135" s="146">
        <v>421325</v>
      </c>
      <c r="BF135" s="146" t="s">
        <v>561</v>
      </c>
      <c r="BR135" s="39">
        <v>932</v>
      </c>
      <c r="BS135" s="40" t="s">
        <v>1137</v>
      </c>
      <c r="CK135" s="34">
        <v>940</v>
      </c>
      <c r="CL135" s="35" t="s">
        <v>1138</v>
      </c>
      <c r="CO135" s="22" t="str">
        <f t="shared" si="6"/>
        <v>950 - Образовање које није дефинисано нивоом</v>
      </c>
    </row>
    <row r="136" spans="1:93" ht="15" customHeight="1" thickBot="1">
      <c r="A136" s="94" t="s">
        <v>936</v>
      </c>
      <c r="B136" s="84" t="s">
        <v>1999</v>
      </c>
      <c r="C136" s="95"/>
      <c r="D136" s="77" t="s">
        <v>1650</v>
      </c>
      <c r="E136" s="77" t="s">
        <v>1651</v>
      </c>
      <c r="F136" s="158" t="s">
        <v>1653</v>
      </c>
      <c r="G136" s="96"/>
      <c r="H136" s="96"/>
      <c r="I136" s="96"/>
      <c r="J136" s="96"/>
      <c r="K136" s="96"/>
      <c r="L136" s="97"/>
      <c r="M136" s="97"/>
      <c r="N136" s="97"/>
      <c r="O136" s="97"/>
      <c r="P136" s="97"/>
      <c r="BE136" s="146">
        <v>421390</v>
      </c>
      <c r="BF136" s="146" t="s">
        <v>1415</v>
      </c>
      <c r="BR136" s="34">
        <v>940</v>
      </c>
      <c r="BS136" s="35" t="s">
        <v>1138</v>
      </c>
      <c r="CK136" s="39">
        <v>941</v>
      </c>
      <c r="CL136" s="40" t="s">
        <v>1199</v>
      </c>
      <c r="CO136" s="22" t="str">
        <f t="shared" si="6"/>
        <v>960 - Помоћне услуге образовању</v>
      </c>
    </row>
    <row r="137" spans="1:93" ht="15" customHeight="1" thickBot="1">
      <c r="A137" s="94" t="s">
        <v>937</v>
      </c>
      <c r="B137" s="84" t="s">
        <v>2000</v>
      </c>
      <c r="C137" s="95"/>
      <c r="D137" s="77" t="s">
        <v>1656</v>
      </c>
      <c r="E137" s="158" t="s">
        <v>1657</v>
      </c>
      <c r="F137" s="158" t="s">
        <v>1542</v>
      </c>
      <c r="G137" s="96"/>
      <c r="H137" s="96"/>
      <c r="I137" s="96"/>
      <c r="J137" s="96"/>
      <c r="K137" s="96"/>
      <c r="L137" s="97"/>
      <c r="M137" s="97"/>
      <c r="N137" s="97"/>
      <c r="O137" s="97"/>
      <c r="P137" s="97"/>
      <c r="BE137" s="146">
        <v>421391</v>
      </c>
      <c r="BF137" s="146" t="s">
        <v>562</v>
      </c>
      <c r="BR137" s="39">
        <v>941</v>
      </c>
      <c r="BS137" s="40" t="s">
        <v>1199</v>
      </c>
      <c r="CK137" s="39">
        <v>942</v>
      </c>
      <c r="CL137" s="40" t="s">
        <v>1200</v>
      </c>
      <c r="CO137" s="22" t="str">
        <f t="shared" si="6"/>
        <v>970 - Образовање -  истраживање и развој</v>
      </c>
    </row>
    <row r="138" spans="1:93" ht="15" customHeight="1" thickBot="1">
      <c r="A138" s="94" t="s">
        <v>938</v>
      </c>
      <c r="B138" s="84" t="s">
        <v>2001</v>
      </c>
      <c r="C138" s="95"/>
      <c r="D138" s="158" t="s">
        <v>1659</v>
      </c>
      <c r="E138" s="158" t="s">
        <v>1663</v>
      </c>
      <c r="F138" s="77"/>
      <c r="G138" s="96"/>
      <c r="H138" s="96"/>
      <c r="I138" s="96"/>
      <c r="J138" s="96"/>
      <c r="K138" s="96"/>
      <c r="L138" s="97"/>
      <c r="M138" s="97"/>
      <c r="N138" s="97"/>
      <c r="O138" s="97"/>
      <c r="P138" s="97"/>
      <c r="BE138" s="146">
        <v>421392</v>
      </c>
      <c r="BF138" s="146" t="s">
        <v>563</v>
      </c>
      <c r="BR138" s="39">
        <v>942</v>
      </c>
      <c r="BS138" s="40" t="s">
        <v>1200</v>
      </c>
      <c r="CK138" s="34">
        <v>950</v>
      </c>
      <c r="CL138" s="35" t="s">
        <v>1139</v>
      </c>
      <c r="CO138" s="22" t="str">
        <f t="shared" si="6"/>
        <v>980 - Образовање некласификовано на другом месту</v>
      </c>
    </row>
    <row r="139" spans="1:93" ht="15" customHeight="1" thickBot="1">
      <c r="A139" s="94" t="s">
        <v>939</v>
      </c>
      <c r="B139" s="84" t="s">
        <v>2002</v>
      </c>
      <c r="C139" s="95"/>
      <c r="D139" s="158" t="s">
        <v>1664</v>
      </c>
      <c r="E139" s="158" t="s">
        <v>1666</v>
      </c>
      <c r="F139" s="158" t="s">
        <v>1543</v>
      </c>
      <c r="G139" s="96"/>
      <c r="H139" s="96"/>
      <c r="I139" s="96"/>
      <c r="J139" s="96"/>
      <c r="K139" s="96"/>
      <c r="L139" s="97"/>
      <c r="M139" s="97"/>
      <c r="N139" s="97"/>
      <c r="O139" s="97"/>
      <c r="P139" s="97"/>
      <c r="BE139" s="146">
        <v>421400</v>
      </c>
      <c r="BF139" s="146" t="s">
        <v>564</v>
      </c>
      <c r="BR139" s="34">
        <v>950</v>
      </c>
      <c r="BS139" s="35" t="s">
        <v>1139</v>
      </c>
      <c r="CK139" s="34">
        <v>960</v>
      </c>
      <c r="CL139" s="35" t="s">
        <v>1140</v>
      </c>
    </row>
    <row r="140" spans="1:93" ht="15" customHeight="1" thickBot="1">
      <c r="A140" s="94" t="s">
        <v>940</v>
      </c>
      <c r="B140" s="84" t="s">
        <v>2003</v>
      </c>
      <c r="C140" s="95"/>
      <c r="D140" s="77" t="s">
        <v>1667</v>
      </c>
      <c r="E140" s="158" t="s">
        <v>1668</v>
      </c>
      <c r="F140" s="77"/>
      <c r="G140" s="96"/>
      <c r="H140" s="96"/>
      <c r="I140" s="96"/>
      <c r="J140" s="96"/>
      <c r="K140" s="96"/>
      <c r="L140" s="97"/>
      <c r="M140" s="97"/>
      <c r="N140" s="97"/>
      <c r="O140" s="97"/>
      <c r="P140" s="97"/>
      <c r="BE140" s="146">
        <v>421410</v>
      </c>
      <c r="BF140" s="146" t="s">
        <v>565</v>
      </c>
      <c r="BR140" s="34">
        <v>960</v>
      </c>
      <c r="BS140" s="35" t="s">
        <v>1140</v>
      </c>
      <c r="CK140" s="34">
        <v>970</v>
      </c>
      <c r="CL140" s="35" t="s">
        <v>1201</v>
      </c>
    </row>
    <row r="141" spans="1:93" ht="15" customHeight="1" thickBot="1">
      <c r="A141" s="94" t="s">
        <v>941</v>
      </c>
      <c r="B141" s="84" t="s">
        <v>2004</v>
      </c>
      <c r="C141" s="95"/>
      <c r="D141" s="158" t="s">
        <v>1544</v>
      </c>
      <c r="E141" s="158" t="s">
        <v>1545</v>
      </c>
      <c r="F141" s="158" t="s">
        <v>1546</v>
      </c>
      <c r="G141" s="96"/>
      <c r="H141" s="96"/>
      <c r="I141" s="96"/>
      <c r="J141" s="96"/>
      <c r="K141" s="96"/>
      <c r="L141" s="97"/>
      <c r="M141" s="97"/>
      <c r="N141" s="97"/>
      <c r="O141" s="97"/>
      <c r="P141" s="97"/>
      <c r="BE141" s="146">
        <v>421411</v>
      </c>
      <c r="BF141" s="146" t="s">
        <v>566</v>
      </c>
      <c r="BR141" s="34">
        <v>970</v>
      </c>
      <c r="BS141" s="35" t="s">
        <v>1201</v>
      </c>
      <c r="CK141" s="34">
        <v>980</v>
      </c>
      <c r="CL141" s="35" t="s">
        <v>1202</v>
      </c>
    </row>
    <row r="142" spans="1:93" ht="15" customHeight="1" thickBot="1">
      <c r="A142" s="94" t="s">
        <v>942</v>
      </c>
      <c r="B142" s="84" t="s">
        <v>2005</v>
      </c>
      <c r="C142" s="95"/>
      <c r="D142" s="158" t="s">
        <v>1547</v>
      </c>
      <c r="E142" s="158" t="s">
        <v>1676</v>
      </c>
      <c r="F142" s="77"/>
      <c r="G142" s="96"/>
      <c r="H142" s="96"/>
      <c r="I142" s="96"/>
      <c r="J142" s="96"/>
      <c r="K142" s="96"/>
      <c r="L142" s="97"/>
      <c r="M142" s="97"/>
      <c r="N142" s="97"/>
      <c r="O142" s="97"/>
      <c r="P142" s="97"/>
      <c r="BE142" s="146">
        <v>421412</v>
      </c>
      <c r="BF142" s="146" t="s">
        <v>567</v>
      </c>
      <c r="BR142" s="34">
        <v>980</v>
      </c>
      <c r="BS142" s="35" t="s">
        <v>1202</v>
      </c>
    </row>
    <row r="143" spans="1:93" ht="15" customHeight="1" thickBot="1">
      <c r="A143" s="94" t="s">
        <v>943</v>
      </c>
      <c r="B143" s="84" t="s">
        <v>2006</v>
      </c>
      <c r="C143" s="95"/>
      <c r="D143" s="158" t="s">
        <v>1548</v>
      </c>
      <c r="E143" s="78"/>
      <c r="F143" s="96"/>
      <c r="G143" s="96"/>
      <c r="H143" s="96"/>
      <c r="I143" s="96"/>
      <c r="J143" s="96"/>
      <c r="K143" s="96"/>
      <c r="L143" s="97"/>
      <c r="M143" s="97"/>
      <c r="N143" s="97"/>
      <c r="O143" s="97"/>
      <c r="P143" s="97"/>
      <c r="BE143" s="146">
        <v>421413</v>
      </c>
      <c r="BF143" s="146" t="s">
        <v>568</v>
      </c>
      <c r="BR143" s="27"/>
      <c r="BS143" s="51"/>
    </row>
    <row r="144" spans="1:93" ht="15" customHeight="1" thickBot="1">
      <c r="A144" s="94" t="s">
        <v>944</v>
      </c>
      <c r="B144" s="84" t="s">
        <v>2007</v>
      </c>
      <c r="C144" s="95"/>
      <c r="D144" s="77" t="s">
        <v>1677</v>
      </c>
      <c r="E144" s="78"/>
      <c r="F144" s="96"/>
      <c r="G144" s="96"/>
      <c r="H144" s="96"/>
      <c r="I144" s="96"/>
      <c r="J144" s="96"/>
      <c r="K144" s="96"/>
      <c r="L144" s="97"/>
      <c r="M144" s="97"/>
      <c r="N144" s="97"/>
      <c r="O144" s="97"/>
      <c r="P144" s="97"/>
      <c r="BE144" s="146">
        <v>421414</v>
      </c>
      <c r="BF144" s="146" t="s">
        <v>569</v>
      </c>
      <c r="BR144" s="27"/>
      <c r="BS144" s="51"/>
    </row>
    <row r="145" spans="1:71" ht="15" customHeight="1" thickBot="1">
      <c r="A145" s="94" t="s">
        <v>945</v>
      </c>
      <c r="B145" s="84" t="s">
        <v>2008</v>
      </c>
      <c r="C145" s="95"/>
      <c r="D145" s="158" t="s">
        <v>1549</v>
      </c>
      <c r="E145" s="78"/>
      <c r="F145" s="96"/>
      <c r="G145" s="96"/>
      <c r="H145" s="96"/>
      <c r="I145" s="96"/>
      <c r="J145" s="96"/>
      <c r="K145" s="96"/>
      <c r="L145" s="97"/>
      <c r="M145" s="97"/>
      <c r="N145" s="97"/>
      <c r="O145" s="97"/>
      <c r="P145" s="97"/>
      <c r="BE145" s="146">
        <v>421419</v>
      </c>
      <c r="BF145" s="146" t="s">
        <v>570</v>
      </c>
      <c r="BR145" s="27"/>
      <c r="BS145" s="51"/>
    </row>
    <row r="146" spans="1:71" ht="15" customHeight="1" thickBot="1">
      <c r="A146" s="94" t="s">
        <v>973</v>
      </c>
      <c r="B146" s="84" t="s">
        <v>2009</v>
      </c>
      <c r="C146" s="95"/>
      <c r="D146" s="158" t="s">
        <v>1550</v>
      </c>
      <c r="E146" s="158" t="s">
        <v>1551</v>
      </c>
      <c r="F146" s="158" t="s">
        <v>1552</v>
      </c>
      <c r="G146" s="96"/>
      <c r="H146" s="96"/>
      <c r="I146" s="96"/>
      <c r="J146" s="96"/>
      <c r="K146" s="96"/>
      <c r="L146" s="97"/>
      <c r="M146" s="97"/>
      <c r="N146" s="97"/>
      <c r="O146" s="97"/>
      <c r="P146" s="97"/>
      <c r="BE146" s="146">
        <v>421420</v>
      </c>
      <c r="BF146" s="146" t="s">
        <v>571</v>
      </c>
    </row>
    <row r="147" spans="1:71" ht="15" customHeight="1" thickBot="1">
      <c r="A147" s="94" t="s">
        <v>946</v>
      </c>
      <c r="B147" s="84" t="s">
        <v>2010</v>
      </c>
      <c r="C147" s="95"/>
      <c r="D147" s="158" t="s">
        <v>1685</v>
      </c>
      <c r="E147" s="158" t="s">
        <v>1553</v>
      </c>
      <c r="F147" s="77"/>
      <c r="G147" s="96"/>
      <c r="H147" s="96"/>
      <c r="I147" s="96"/>
      <c r="J147" s="96"/>
      <c r="K147" s="96"/>
      <c r="L147" s="97"/>
      <c r="M147" s="97"/>
      <c r="N147" s="97"/>
      <c r="O147" s="97"/>
      <c r="P147" s="97"/>
      <c r="BE147" s="146">
        <v>421421</v>
      </c>
      <c r="BF147" s="146" t="s">
        <v>572</v>
      </c>
    </row>
    <row r="148" spans="1:71" ht="15" customHeight="1" thickBot="1">
      <c r="A148" s="94" t="s">
        <v>947</v>
      </c>
      <c r="B148" s="84" t="s">
        <v>2011</v>
      </c>
      <c r="C148" s="95"/>
      <c r="D148" s="158" t="s">
        <v>1554</v>
      </c>
      <c r="E148" s="78"/>
      <c r="F148" s="96"/>
      <c r="G148" s="96"/>
      <c r="H148" s="96"/>
      <c r="I148" s="96"/>
      <c r="J148" s="96"/>
      <c r="K148" s="96"/>
      <c r="L148" s="97"/>
      <c r="M148" s="97"/>
      <c r="N148" s="97"/>
      <c r="O148" s="97"/>
      <c r="P148" s="97"/>
      <c r="BE148" s="146">
        <v>421422</v>
      </c>
      <c r="BF148" s="146" t="s">
        <v>573</v>
      </c>
    </row>
    <row r="149" spans="1:71" ht="15" customHeight="1" thickBot="1">
      <c r="A149" s="94" t="s">
        <v>948</v>
      </c>
      <c r="B149" s="84" t="s">
        <v>2012</v>
      </c>
      <c r="C149" s="95"/>
      <c r="D149" s="158" t="s">
        <v>1687</v>
      </c>
      <c r="E149" s="158" t="s">
        <v>1691</v>
      </c>
      <c r="F149" s="96"/>
      <c r="G149" s="96"/>
      <c r="H149" s="96"/>
      <c r="I149" s="96"/>
      <c r="J149" s="96"/>
      <c r="K149" s="96"/>
      <c r="L149" s="97"/>
      <c r="M149" s="97"/>
      <c r="N149" s="97"/>
      <c r="O149" s="97"/>
      <c r="P149" s="97"/>
      <c r="BE149" s="146">
        <v>421429</v>
      </c>
      <c r="BF149" s="146" t="s">
        <v>574</v>
      </c>
    </row>
    <row r="150" spans="1:71" ht="15" customHeight="1" thickBot="1">
      <c r="A150" s="94" t="s">
        <v>949</v>
      </c>
      <c r="B150" s="84" t="s">
        <v>2013</v>
      </c>
      <c r="C150" s="95"/>
      <c r="D150" s="158" t="s">
        <v>1693</v>
      </c>
      <c r="E150" s="158" t="s">
        <v>1555</v>
      </c>
      <c r="F150" s="77"/>
      <c r="G150" s="77"/>
      <c r="H150" s="96"/>
      <c r="I150" s="96"/>
      <c r="J150" s="96"/>
      <c r="K150" s="96"/>
      <c r="L150" s="97"/>
      <c r="M150" s="97"/>
      <c r="N150" s="97"/>
      <c r="O150" s="97"/>
      <c r="P150" s="97"/>
      <c r="BE150" s="146">
        <v>421500</v>
      </c>
      <c r="BF150" s="146" t="s">
        <v>575</v>
      </c>
    </row>
    <row r="151" spans="1:71" ht="15" customHeight="1" thickBot="1">
      <c r="A151" s="94" t="s">
        <v>974</v>
      </c>
      <c r="B151" s="84" t="s">
        <v>2014</v>
      </c>
      <c r="C151" s="95"/>
      <c r="D151" s="158" t="s">
        <v>1556</v>
      </c>
      <c r="E151" s="77"/>
      <c r="F151" s="77"/>
      <c r="G151" s="96"/>
      <c r="H151" s="96"/>
      <c r="I151" s="96"/>
      <c r="J151" s="96"/>
      <c r="K151" s="96"/>
      <c r="L151" s="97"/>
      <c r="M151" s="97"/>
      <c r="N151" s="97"/>
      <c r="O151" s="97"/>
      <c r="P151" s="97"/>
      <c r="BE151" s="146">
        <v>421510</v>
      </c>
      <c r="BF151" s="146" t="s">
        <v>576</v>
      </c>
    </row>
    <row r="152" spans="1:71" ht="15" customHeight="1" thickBot="1">
      <c r="A152" s="94" t="s">
        <v>950</v>
      </c>
      <c r="B152" s="84" t="s">
        <v>2015</v>
      </c>
      <c r="C152" s="95"/>
      <c r="D152" s="158" t="s">
        <v>1793</v>
      </c>
      <c r="E152" s="77"/>
      <c r="F152" s="77"/>
      <c r="G152" s="96"/>
      <c r="H152" s="96"/>
      <c r="I152" s="96"/>
      <c r="J152" s="96"/>
      <c r="K152" s="96"/>
      <c r="L152" s="97"/>
      <c r="M152" s="97"/>
      <c r="N152" s="97"/>
      <c r="O152" s="97"/>
      <c r="P152" s="97"/>
      <c r="BE152" s="146">
        <v>421511</v>
      </c>
      <c r="BF152" s="146" t="s">
        <v>577</v>
      </c>
    </row>
    <row r="153" spans="1:71" ht="15" customHeight="1" thickBot="1">
      <c r="A153" s="94" t="s">
        <v>975</v>
      </c>
      <c r="B153" s="84" t="s">
        <v>2016</v>
      </c>
      <c r="C153" s="95"/>
      <c r="D153" s="158" t="s">
        <v>1557</v>
      </c>
      <c r="E153" s="158" t="s">
        <v>1694</v>
      </c>
      <c r="F153" s="96"/>
      <c r="G153" s="96"/>
      <c r="H153" s="96"/>
      <c r="I153" s="96"/>
      <c r="J153" s="96"/>
      <c r="K153" s="96"/>
      <c r="L153" s="97"/>
      <c r="M153" s="97"/>
      <c r="N153" s="97"/>
      <c r="O153" s="97"/>
      <c r="P153" s="97"/>
      <c r="BE153" s="146">
        <v>421512</v>
      </c>
      <c r="BF153" s="146" t="s">
        <v>578</v>
      </c>
    </row>
    <row r="154" spans="1:71" ht="15" customHeight="1" thickBot="1">
      <c r="A154" s="94" t="s">
        <v>951</v>
      </c>
      <c r="B154" s="84" t="s">
        <v>2017</v>
      </c>
      <c r="C154" s="95"/>
      <c r="D154" s="158" t="s">
        <v>1558</v>
      </c>
      <c r="E154" s="78"/>
      <c r="F154" s="96"/>
      <c r="G154" s="96"/>
      <c r="H154" s="96"/>
      <c r="I154" s="96"/>
      <c r="J154" s="96"/>
      <c r="K154" s="96"/>
      <c r="L154" s="97"/>
      <c r="M154" s="97"/>
      <c r="N154" s="97"/>
      <c r="O154" s="97"/>
      <c r="P154" s="97"/>
      <c r="BE154" s="146">
        <v>421513</v>
      </c>
      <c r="BF154" s="146" t="s">
        <v>579</v>
      </c>
    </row>
    <row r="155" spans="1:71" ht="15" customHeight="1" thickBot="1">
      <c r="A155" s="98" t="s">
        <v>1696</v>
      </c>
      <c r="B155" s="84" t="s">
        <v>2018</v>
      </c>
      <c r="C155" s="95"/>
      <c r="D155" s="158" t="s">
        <v>1559</v>
      </c>
      <c r="E155" s="77"/>
      <c r="F155" s="77"/>
      <c r="G155" s="96"/>
      <c r="H155" s="96"/>
      <c r="I155" s="96"/>
      <c r="J155" s="96"/>
      <c r="K155" s="96"/>
      <c r="L155" s="97"/>
      <c r="M155" s="97"/>
      <c r="N155" s="97"/>
      <c r="O155" s="97"/>
      <c r="P155" s="97"/>
      <c r="BE155" s="146">
        <v>421519</v>
      </c>
      <c r="BF155" s="146" t="s">
        <v>580</v>
      </c>
    </row>
    <row r="156" spans="1:71" ht="15" customHeight="1" thickBot="1">
      <c r="A156" s="94" t="s">
        <v>976</v>
      </c>
      <c r="B156" s="84" t="s">
        <v>2019</v>
      </c>
      <c r="C156" s="95"/>
      <c r="D156" s="158" t="s">
        <v>1794</v>
      </c>
      <c r="E156" s="77"/>
      <c r="F156" s="77"/>
      <c r="G156" s="77"/>
      <c r="H156" s="96"/>
      <c r="I156" s="96"/>
      <c r="J156" s="96"/>
      <c r="K156" s="96"/>
      <c r="L156" s="97"/>
      <c r="M156" s="97"/>
      <c r="N156" s="97"/>
      <c r="O156" s="97"/>
      <c r="P156" s="97"/>
      <c r="BE156" s="146">
        <v>421520</v>
      </c>
      <c r="BF156" s="146" t="s">
        <v>581</v>
      </c>
    </row>
    <row r="157" spans="1:71" ht="15" customHeight="1" thickBot="1">
      <c r="A157" s="94" t="s">
        <v>952</v>
      </c>
      <c r="B157" s="84" t="s">
        <v>2020</v>
      </c>
      <c r="C157" s="95"/>
      <c r="D157" s="158" t="s">
        <v>1695</v>
      </c>
      <c r="E157" s="158" t="s">
        <v>886</v>
      </c>
      <c r="F157" s="77"/>
      <c r="G157" s="96"/>
      <c r="H157" s="96"/>
      <c r="I157" s="96"/>
      <c r="J157" s="96"/>
      <c r="K157" s="96"/>
      <c r="L157" s="97"/>
      <c r="M157" s="97"/>
      <c r="N157" s="97"/>
      <c r="O157" s="97"/>
      <c r="P157" s="97"/>
      <c r="BE157" s="146">
        <v>421521</v>
      </c>
      <c r="BF157" s="146" t="s">
        <v>582</v>
      </c>
    </row>
    <row r="158" spans="1:71" ht="15" customHeight="1" thickBot="1">
      <c r="A158" s="94" t="s">
        <v>953</v>
      </c>
      <c r="B158" s="84" t="s">
        <v>2021</v>
      </c>
      <c r="C158" s="95"/>
      <c r="D158" s="158" t="s">
        <v>1561</v>
      </c>
      <c r="E158" s="158" t="s">
        <v>1697</v>
      </c>
      <c r="F158" s="158" t="s">
        <v>1560</v>
      </c>
      <c r="G158" s="96"/>
      <c r="H158" s="96"/>
      <c r="I158" s="96"/>
      <c r="J158" s="96"/>
      <c r="K158" s="96"/>
      <c r="L158" s="97"/>
      <c r="M158" s="97"/>
      <c r="N158" s="97"/>
      <c r="O158" s="97"/>
      <c r="P158" s="97"/>
      <c r="BE158" s="146">
        <v>421522</v>
      </c>
      <c r="BF158" s="146" t="s">
        <v>583</v>
      </c>
    </row>
    <row r="159" spans="1:71" ht="15" customHeight="1" thickBot="1">
      <c r="A159" s="94" t="s">
        <v>954</v>
      </c>
      <c r="B159" s="84" t="s">
        <v>2022</v>
      </c>
      <c r="C159" s="95"/>
      <c r="D159" s="158" t="s">
        <v>1562</v>
      </c>
      <c r="E159" s="78"/>
      <c r="F159" s="96"/>
      <c r="G159" s="96"/>
      <c r="H159" s="96"/>
      <c r="I159" s="96"/>
      <c r="J159" s="96"/>
      <c r="K159" s="96"/>
      <c r="L159" s="97"/>
      <c r="M159" s="97"/>
      <c r="N159" s="97"/>
      <c r="O159" s="97"/>
      <c r="P159" s="97"/>
      <c r="BE159" s="146">
        <v>421523</v>
      </c>
      <c r="BF159" s="146" t="s">
        <v>584</v>
      </c>
    </row>
    <row r="160" spans="1:71" ht="15" customHeight="1" thickBot="1">
      <c r="A160" s="94" t="s">
        <v>977</v>
      </c>
      <c r="B160" s="84" t="s">
        <v>2023</v>
      </c>
      <c r="C160" s="95"/>
      <c r="D160" s="158" t="s">
        <v>1698</v>
      </c>
      <c r="E160" s="78"/>
      <c r="F160" s="96"/>
      <c r="G160" s="96"/>
      <c r="H160" s="96"/>
      <c r="I160" s="96"/>
      <c r="J160" s="96"/>
      <c r="K160" s="96"/>
      <c r="L160" s="97"/>
      <c r="M160" s="97"/>
      <c r="N160" s="97"/>
      <c r="O160" s="97"/>
      <c r="P160" s="97"/>
      <c r="BE160" s="146">
        <v>421600</v>
      </c>
      <c r="BF160" s="146" t="s">
        <v>585</v>
      </c>
    </row>
    <row r="161" spans="1:58" ht="15" customHeight="1" thickBot="1">
      <c r="A161" s="94" t="s">
        <v>955</v>
      </c>
      <c r="B161" s="84" t="s">
        <v>2024</v>
      </c>
      <c r="C161" s="95"/>
      <c r="D161" s="158" t="s">
        <v>1699</v>
      </c>
      <c r="E161" s="158" t="s">
        <v>1563</v>
      </c>
      <c r="F161" s="158" t="s">
        <v>1700</v>
      </c>
      <c r="G161" s="96"/>
      <c r="H161" s="96"/>
      <c r="I161" s="96"/>
      <c r="J161" s="96"/>
      <c r="K161" s="96"/>
      <c r="L161" s="97"/>
      <c r="M161" s="97"/>
      <c r="N161" s="97"/>
      <c r="O161" s="97"/>
      <c r="P161" s="97"/>
      <c r="BE161" s="146">
        <v>421610</v>
      </c>
      <c r="BF161" s="146" t="s">
        <v>586</v>
      </c>
    </row>
    <row r="162" spans="1:58" ht="15" customHeight="1" thickBot="1">
      <c r="A162" s="94" t="s">
        <v>978</v>
      </c>
      <c r="B162" s="84" t="s">
        <v>2025</v>
      </c>
      <c r="C162" s="95"/>
      <c r="D162" s="158" t="s">
        <v>1564</v>
      </c>
      <c r="E162" s="158" t="s">
        <v>1701</v>
      </c>
      <c r="F162" s="158" t="s">
        <v>1565</v>
      </c>
      <c r="G162" s="96"/>
      <c r="H162" s="96"/>
      <c r="I162" s="96"/>
      <c r="J162" s="96"/>
      <c r="K162" s="96"/>
      <c r="L162" s="97"/>
      <c r="M162" s="97"/>
      <c r="N162" s="97"/>
      <c r="O162" s="97"/>
      <c r="P162" s="97"/>
      <c r="BE162" s="146">
        <v>421611</v>
      </c>
      <c r="BF162" s="146" t="s">
        <v>587</v>
      </c>
    </row>
    <row r="163" spans="1:58" ht="15" customHeight="1" thickBot="1">
      <c r="A163" s="94" t="s">
        <v>979</v>
      </c>
      <c r="B163" s="84" t="s">
        <v>2026</v>
      </c>
      <c r="C163" s="95"/>
      <c r="D163" s="158" t="s">
        <v>1702</v>
      </c>
      <c r="E163" s="158" t="s">
        <v>1566</v>
      </c>
      <c r="F163" s="158" t="s">
        <v>1567</v>
      </c>
      <c r="G163" s="77"/>
      <c r="H163" s="96"/>
      <c r="I163" s="96"/>
      <c r="J163" s="96"/>
      <c r="K163" s="96"/>
      <c r="L163" s="97"/>
      <c r="M163" s="97"/>
      <c r="N163" s="97"/>
      <c r="O163" s="97"/>
      <c r="P163" s="97"/>
      <c r="BE163" s="146">
        <v>421612</v>
      </c>
      <c r="BF163" s="146" t="s">
        <v>588</v>
      </c>
    </row>
    <row r="164" spans="1:58" ht="15" customHeight="1" thickBot="1">
      <c r="A164" s="94" t="s">
        <v>980</v>
      </c>
      <c r="B164" s="84" t="s">
        <v>2027</v>
      </c>
      <c r="C164" s="95"/>
      <c r="D164" s="158" t="s">
        <v>1703</v>
      </c>
      <c r="E164" s="158" t="s">
        <v>1704</v>
      </c>
      <c r="F164" s="77"/>
      <c r="G164" s="96"/>
      <c r="H164" s="96"/>
      <c r="I164" s="96"/>
      <c r="J164" s="96"/>
      <c r="K164" s="96"/>
      <c r="L164" s="97"/>
      <c r="M164" s="97"/>
      <c r="N164" s="97"/>
      <c r="O164" s="97"/>
      <c r="P164" s="97"/>
      <c r="BE164" s="146">
        <v>421619</v>
      </c>
      <c r="BF164" s="146" t="s">
        <v>589</v>
      </c>
    </row>
    <row r="165" spans="1:58" ht="15" customHeight="1" thickBot="1">
      <c r="A165" s="94" t="s">
        <v>981</v>
      </c>
      <c r="B165" s="84" t="s">
        <v>2028</v>
      </c>
      <c r="C165" s="95"/>
      <c r="D165" s="77" t="s">
        <v>1705</v>
      </c>
      <c r="E165" s="158" t="s">
        <v>1568</v>
      </c>
      <c r="F165" s="96"/>
      <c r="G165" s="96"/>
      <c r="H165" s="96"/>
      <c r="I165" s="96"/>
      <c r="J165" s="96"/>
      <c r="K165" s="96"/>
      <c r="L165" s="97"/>
      <c r="M165" s="97"/>
      <c r="N165" s="97"/>
      <c r="O165" s="97"/>
      <c r="P165" s="97"/>
      <c r="BE165" s="146">
        <v>421620</v>
      </c>
      <c r="BF165" s="146" t="s">
        <v>590</v>
      </c>
    </row>
    <row r="166" spans="1:58" ht="15" customHeight="1" thickBot="1">
      <c r="A166" s="94" t="s">
        <v>956</v>
      </c>
      <c r="B166" s="84" t="s">
        <v>2029</v>
      </c>
      <c r="C166" s="95"/>
      <c r="D166" s="80" t="s">
        <v>1569</v>
      </c>
      <c r="E166" s="174" t="s">
        <v>1570</v>
      </c>
      <c r="F166" s="96"/>
      <c r="G166" s="96"/>
      <c r="H166" s="96"/>
      <c r="I166" s="96"/>
      <c r="J166" s="96"/>
      <c r="K166" s="96"/>
      <c r="L166" s="97"/>
      <c r="M166" s="97"/>
      <c r="N166" s="97"/>
      <c r="O166" s="97"/>
      <c r="P166" s="97"/>
      <c r="BE166" s="146">
        <v>421621</v>
      </c>
      <c r="BF166" s="146" t="s">
        <v>591</v>
      </c>
    </row>
    <row r="167" spans="1:58" ht="15" customHeight="1" thickBot="1">
      <c r="A167" s="94" t="s">
        <v>957</v>
      </c>
      <c r="B167" s="84" t="s">
        <v>2030</v>
      </c>
      <c r="C167" s="95"/>
      <c r="D167" s="175" t="s">
        <v>1706</v>
      </c>
      <c r="E167" s="78"/>
      <c r="F167" s="96"/>
      <c r="G167" s="96"/>
      <c r="H167" s="96"/>
      <c r="I167" s="96"/>
      <c r="J167" s="96"/>
      <c r="K167" s="96"/>
      <c r="L167" s="97"/>
      <c r="M167" s="97"/>
      <c r="N167" s="97"/>
      <c r="O167" s="97"/>
      <c r="P167" s="97"/>
      <c r="BE167" s="146">
        <v>421622</v>
      </c>
      <c r="BF167" s="146" t="s">
        <v>592</v>
      </c>
    </row>
    <row r="168" spans="1:58" ht="15" customHeight="1" thickBot="1">
      <c r="A168" s="94" t="s">
        <v>958</v>
      </c>
      <c r="B168" s="84" t="s">
        <v>2031</v>
      </c>
      <c r="C168" s="95"/>
      <c r="D168" s="174" t="s">
        <v>1571</v>
      </c>
      <c r="E168" s="78"/>
      <c r="F168" s="96"/>
      <c r="G168" s="96"/>
      <c r="H168" s="96"/>
      <c r="I168" s="96"/>
      <c r="J168" s="96"/>
      <c r="K168" s="96"/>
      <c r="L168" s="97"/>
      <c r="M168" s="97"/>
      <c r="N168" s="97"/>
      <c r="O168" s="97"/>
      <c r="P168" s="97"/>
      <c r="BE168" s="146">
        <v>421623</v>
      </c>
      <c r="BF168" s="146" t="s">
        <v>593</v>
      </c>
    </row>
    <row r="169" spans="1:58" ht="15" customHeight="1" thickBot="1">
      <c r="A169" s="94" t="s">
        <v>959</v>
      </c>
      <c r="B169" s="84" t="s">
        <v>2032</v>
      </c>
      <c r="C169" s="95"/>
      <c r="D169" s="174" t="s">
        <v>1795</v>
      </c>
      <c r="E169" s="78"/>
      <c r="F169" s="96"/>
      <c r="G169" s="96"/>
      <c r="H169" s="96"/>
      <c r="I169" s="96"/>
      <c r="J169" s="96"/>
      <c r="K169" s="96"/>
      <c r="L169" s="97"/>
      <c r="M169" s="97"/>
      <c r="N169" s="97"/>
      <c r="O169" s="97"/>
      <c r="P169" s="97"/>
      <c r="BE169" s="146">
        <v>421624</v>
      </c>
      <c r="BF169" s="146" t="s">
        <v>594</v>
      </c>
    </row>
    <row r="170" spans="1:58" ht="15" customHeight="1" thickBot="1">
      <c r="A170" s="94" t="s">
        <v>960</v>
      </c>
      <c r="B170" s="84" t="s">
        <v>2033</v>
      </c>
      <c r="C170" s="95"/>
      <c r="D170" s="176" t="s">
        <v>1707</v>
      </c>
      <c r="E170" s="177" t="s">
        <v>1708</v>
      </c>
      <c r="F170" s="96"/>
      <c r="G170" s="96"/>
      <c r="H170" s="96"/>
      <c r="I170" s="96"/>
      <c r="J170" s="96"/>
      <c r="K170" s="96"/>
      <c r="L170" s="97"/>
      <c r="M170" s="97"/>
      <c r="N170" s="97"/>
      <c r="O170" s="97"/>
      <c r="P170" s="97"/>
      <c r="BE170" s="146">
        <v>421625</v>
      </c>
      <c r="BF170" s="146" t="s">
        <v>595</v>
      </c>
    </row>
    <row r="171" spans="1:58" ht="15" customHeight="1" thickBot="1">
      <c r="A171" s="94" t="s">
        <v>982</v>
      </c>
      <c r="B171" s="84" t="s">
        <v>2034</v>
      </c>
      <c r="C171" s="95"/>
      <c r="D171" s="158" t="s">
        <v>1572</v>
      </c>
      <c r="E171" s="158" t="s">
        <v>1573</v>
      </c>
      <c r="F171" s="158" t="s">
        <v>1709</v>
      </c>
      <c r="G171" s="96"/>
      <c r="H171" s="96"/>
      <c r="I171" s="96"/>
      <c r="J171" s="96"/>
      <c r="K171" s="96"/>
      <c r="L171" s="97"/>
      <c r="M171" s="97"/>
      <c r="N171" s="97"/>
      <c r="O171" s="97"/>
      <c r="P171" s="97"/>
      <c r="BE171" s="146">
        <v>421626</v>
      </c>
      <c r="BF171" s="146" t="s">
        <v>596</v>
      </c>
    </row>
    <row r="172" spans="1:58" ht="15" customHeight="1" thickBot="1">
      <c r="A172" s="94" t="s">
        <v>983</v>
      </c>
      <c r="B172" s="84" t="s">
        <v>2035</v>
      </c>
      <c r="C172" s="95"/>
      <c r="D172" s="158" t="s">
        <v>1710</v>
      </c>
      <c r="E172" s="77"/>
      <c r="F172" s="96"/>
      <c r="G172" s="96"/>
      <c r="H172" s="96"/>
      <c r="I172" s="96"/>
      <c r="J172" s="96"/>
      <c r="K172" s="96"/>
      <c r="L172" s="97"/>
      <c r="M172" s="97"/>
      <c r="N172" s="97"/>
      <c r="O172" s="97"/>
      <c r="P172" s="97"/>
      <c r="BE172" s="146">
        <v>421627</v>
      </c>
      <c r="BF172" s="146" t="s">
        <v>597</v>
      </c>
    </row>
    <row r="173" spans="1:58" ht="15" customHeight="1" thickBot="1">
      <c r="A173" s="94" t="s">
        <v>961</v>
      </c>
      <c r="B173" s="84" t="s">
        <v>2036</v>
      </c>
      <c r="C173" s="95"/>
      <c r="D173" s="158" t="s">
        <v>1711</v>
      </c>
      <c r="E173" s="77"/>
      <c r="F173" s="96"/>
      <c r="G173" s="96"/>
      <c r="H173" s="96"/>
      <c r="I173" s="96"/>
      <c r="J173" s="96"/>
      <c r="K173" s="96"/>
      <c r="L173" s="97"/>
      <c r="M173" s="97"/>
      <c r="N173" s="97"/>
      <c r="O173" s="97"/>
      <c r="P173" s="97"/>
      <c r="BE173" s="146">
        <v>421628</v>
      </c>
      <c r="BF173" s="146" t="s">
        <v>598</v>
      </c>
    </row>
    <row r="174" spans="1:58" ht="15" customHeight="1" thickBot="1">
      <c r="A174" s="94" t="s">
        <v>984</v>
      </c>
      <c r="B174" s="84" t="s">
        <v>2037</v>
      </c>
      <c r="C174" s="95"/>
      <c r="D174" s="158" t="s">
        <v>1712</v>
      </c>
      <c r="E174" s="158" t="s">
        <v>1574</v>
      </c>
      <c r="F174" s="96"/>
      <c r="G174" s="96"/>
      <c r="H174" s="96"/>
      <c r="I174" s="96"/>
      <c r="J174" s="96"/>
      <c r="K174" s="96"/>
      <c r="L174" s="97"/>
      <c r="M174" s="97"/>
      <c r="N174" s="97"/>
      <c r="O174" s="97"/>
      <c r="P174" s="97"/>
      <c r="BE174" s="146">
        <v>421629</v>
      </c>
      <c r="BF174" s="146" t="s">
        <v>599</v>
      </c>
    </row>
    <row r="175" spans="1:58" ht="15" customHeight="1" thickBot="1">
      <c r="A175" s="94" t="s">
        <v>962</v>
      </c>
      <c r="B175" s="84" t="s">
        <v>2038</v>
      </c>
      <c r="C175" s="95"/>
      <c r="D175" s="158" t="s">
        <v>1575</v>
      </c>
      <c r="E175" s="158" t="s">
        <v>1576</v>
      </c>
      <c r="F175" s="77"/>
      <c r="G175" s="96"/>
      <c r="H175" s="96"/>
      <c r="I175" s="96"/>
      <c r="J175" s="96"/>
      <c r="K175" s="96"/>
      <c r="L175" s="97"/>
      <c r="M175" s="97"/>
      <c r="N175" s="97"/>
      <c r="O175" s="97"/>
      <c r="P175" s="97"/>
      <c r="BE175" s="146">
        <v>421900</v>
      </c>
      <c r="BF175" s="146" t="s">
        <v>600</v>
      </c>
    </row>
    <row r="176" spans="1:58" ht="15" customHeight="1" thickBot="1">
      <c r="A176" s="94" t="s">
        <v>963</v>
      </c>
      <c r="B176" s="84" t="s">
        <v>2039</v>
      </c>
      <c r="C176" s="95"/>
      <c r="D176" s="158" t="s">
        <v>1577</v>
      </c>
      <c r="E176" s="77"/>
      <c r="F176" s="96"/>
      <c r="G176" s="96"/>
      <c r="H176" s="96"/>
      <c r="I176" s="96"/>
      <c r="J176" s="96"/>
      <c r="K176" s="96"/>
      <c r="L176" s="97"/>
      <c r="M176" s="97"/>
      <c r="N176" s="97"/>
      <c r="O176" s="97"/>
      <c r="P176" s="97"/>
      <c r="BE176" s="146">
        <v>421910</v>
      </c>
      <c r="BF176" s="146" t="s">
        <v>600</v>
      </c>
    </row>
    <row r="177" spans="1:58" ht="15" customHeight="1" thickBot="1">
      <c r="A177" s="94" t="s">
        <v>985</v>
      </c>
      <c r="B177" s="84" t="s">
        <v>2040</v>
      </c>
      <c r="C177" s="95"/>
      <c r="D177" s="158" t="s">
        <v>1713</v>
      </c>
      <c r="E177" s="158" t="s">
        <v>1714</v>
      </c>
      <c r="F177" s="158" t="s">
        <v>1715</v>
      </c>
      <c r="G177" s="158" t="s">
        <v>1716</v>
      </c>
      <c r="H177" s="96"/>
      <c r="I177" s="96"/>
      <c r="J177" s="96"/>
      <c r="K177" s="96"/>
      <c r="L177" s="97"/>
      <c r="M177" s="97"/>
      <c r="N177" s="97"/>
      <c r="O177" s="97"/>
      <c r="P177" s="97"/>
      <c r="BE177" s="146">
        <v>421911</v>
      </c>
      <c r="BF177" s="146" t="s">
        <v>601</v>
      </c>
    </row>
    <row r="178" spans="1:58" ht="15" customHeight="1" thickBot="1">
      <c r="A178" s="94" t="s">
        <v>964</v>
      </c>
      <c r="B178" s="84" t="s">
        <v>2041</v>
      </c>
      <c r="C178" s="95"/>
      <c r="D178" s="158" t="s">
        <v>1717</v>
      </c>
      <c r="E178" s="78"/>
      <c r="F178" s="96"/>
      <c r="G178" s="96"/>
      <c r="H178" s="96"/>
      <c r="I178" s="96"/>
      <c r="J178" s="96"/>
      <c r="K178" s="96"/>
      <c r="L178" s="97"/>
      <c r="M178" s="97"/>
      <c r="N178" s="97"/>
      <c r="O178" s="97"/>
      <c r="P178" s="97"/>
      <c r="BE178" s="146">
        <v>421919</v>
      </c>
      <c r="BF178" s="146" t="s">
        <v>602</v>
      </c>
    </row>
    <row r="179" spans="1:58" ht="15" customHeight="1">
      <c r="A179" s="94" t="s">
        <v>965</v>
      </c>
      <c r="B179" s="84" t="s">
        <v>2042</v>
      </c>
      <c r="C179" s="95"/>
      <c r="D179" s="77" t="s">
        <v>1796</v>
      </c>
      <c r="E179" s="78"/>
      <c r="F179" s="96"/>
      <c r="G179" s="96"/>
      <c r="H179" s="96"/>
      <c r="I179" s="96"/>
      <c r="J179" s="96"/>
      <c r="K179" s="96"/>
      <c r="L179" s="97"/>
      <c r="M179" s="97"/>
      <c r="N179" s="97"/>
      <c r="O179" s="97"/>
      <c r="P179" s="97"/>
      <c r="BE179" s="146">
        <v>422000</v>
      </c>
      <c r="BF179" s="146" t="s">
        <v>1270</v>
      </c>
    </row>
    <row r="180" spans="1:58" ht="15" customHeight="1" thickBot="1">
      <c r="A180" s="94" t="s">
        <v>966</v>
      </c>
      <c r="B180" s="84" t="s">
        <v>2043</v>
      </c>
      <c r="C180" s="95"/>
      <c r="D180" s="77" t="s">
        <v>1797</v>
      </c>
      <c r="E180" s="78"/>
      <c r="F180" s="96"/>
      <c r="G180" s="96"/>
      <c r="H180" s="96"/>
      <c r="I180" s="96"/>
      <c r="J180" s="96"/>
      <c r="K180" s="96"/>
      <c r="L180" s="97"/>
      <c r="M180" s="97"/>
      <c r="N180" s="97"/>
      <c r="O180" s="97"/>
      <c r="P180" s="97"/>
      <c r="BE180" s="146">
        <v>422100</v>
      </c>
      <c r="BF180" s="146" t="s">
        <v>603</v>
      </c>
    </row>
    <row r="181" spans="1:58" ht="15" customHeight="1" thickBot="1">
      <c r="A181" s="94" t="s">
        <v>967</v>
      </c>
      <c r="B181" s="84" t="s">
        <v>2044</v>
      </c>
      <c r="C181" s="95"/>
      <c r="D181" s="158" t="s">
        <v>1798</v>
      </c>
      <c r="E181" s="78"/>
      <c r="F181" s="96"/>
      <c r="G181" s="96"/>
      <c r="H181" s="96"/>
      <c r="I181" s="96"/>
      <c r="J181" s="96"/>
      <c r="K181" s="96"/>
      <c r="L181" s="97"/>
      <c r="M181" s="97"/>
      <c r="N181" s="97"/>
      <c r="O181" s="97"/>
      <c r="P181" s="97"/>
      <c r="BE181" s="146">
        <v>422110</v>
      </c>
      <c r="BF181" s="146" t="s">
        <v>604</v>
      </c>
    </row>
    <row r="182" spans="1:58" ht="15" customHeight="1" thickBot="1">
      <c r="A182" s="94" t="s">
        <v>968</v>
      </c>
      <c r="B182" s="84" t="s">
        <v>2045</v>
      </c>
      <c r="C182" s="95"/>
      <c r="D182" s="77" t="s">
        <v>1718</v>
      </c>
      <c r="E182" s="78"/>
      <c r="F182" s="96"/>
      <c r="G182" s="96"/>
      <c r="H182" s="96"/>
      <c r="I182" s="96"/>
      <c r="J182" s="96"/>
      <c r="K182" s="96"/>
      <c r="L182" s="97"/>
      <c r="M182" s="97"/>
      <c r="N182" s="97"/>
      <c r="O182" s="97"/>
      <c r="P182" s="97"/>
      <c r="BE182" s="146">
        <v>422111</v>
      </c>
      <c r="BF182" s="146" t="s">
        <v>604</v>
      </c>
    </row>
    <row r="183" spans="1:58" ht="15" customHeight="1" thickBot="1">
      <c r="A183" s="94" t="s">
        <v>969</v>
      </c>
      <c r="B183" s="84" t="s">
        <v>2046</v>
      </c>
      <c r="C183" s="95"/>
      <c r="D183" s="158" t="s">
        <v>1799</v>
      </c>
      <c r="E183" s="78"/>
      <c r="F183" s="96"/>
      <c r="G183" s="96"/>
      <c r="H183" s="96"/>
      <c r="I183" s="96"/>
      <c r="J183" s="96"/>
      <c r="K183" s="96"/>
      <c r="L183" s="97"/>
      <c r="M183" s="97"/>
      <c r="N183" s="97"/>
      <c r="O183" s="97"/>
      <c r="P183" s="97"/>
      <c r="BE183" s="146">
        <v>422120</v>
      </c>
      <c r="BF183" s="146" t="s">
        <v>605</v>
      </c>
    </row>
    <row r="184" spans="1:58" ht="15" customHeight="1" thickBot="1">
      <c r="A184" s="94" t="s">
        <v>970</v>
      </c>
      <c r="B184" s="84" t="s">
        <v>2047</v>
      </c>
      <c r="C184" s="95"/>
      <c r="D184" s="158" t="s">
        <v>1719</v>
      </c>
      <c r="E184" s="78"/>
      <c r="F184" s="96"/>
      <c r="G184" s="96"/>
      <c r="H184" s="96"/>
      <c r="I184" s="96"/>
      <c r="J184" s="96"/>
      <c r="K184" s="96"/>
      <c r="L184" s="97"/>
      <c r="M184" s="97"/>
      <c r="N184" s="97"/>
      <c r="O184" s="97"/>
      <c r="P184" s="97"/>
      <c r="BE184" s="146">
        <v>422121</v>
      </c>
      <c r="BF184" s="146" t="s">
        <v>605</v>
      </c>
    </row>
    <row r="185" spans="1:58" ht="15" customHeight="1" thickBot="1">
      <c r="A185" s="94" t="s">
        <v>971</v>
      </c>
      <c r="B185" s="84" t="s">
        <v>2048</v>
      </c>
      <c r="C185" s="95"/>
      <c r="D185" s="158" t="s">
        <v>1720</v>
      </c>
      <c r="E185" s="78"/>
      <c r="F185" s="96"/>
      <c r="G185" s="96"/>
      <c r="H185" s="96"/>
      <c r="I185" s="96"/>
      <c r="J185" s="96"/>
      <c r="K185" s="96"/>
      <c r="L185" s="97"/>
      <c r="M185" s="97"/>
      <c r="N185" s="97"/>
      <c r="O185" s="97"/>
      <c r="P185" s="97"/>
      <c r="BE185" s="146">
        <v>422130</v>
      </c>
      <c r="BF185" s="146" t="s">
        <v>606</v>
      </c>
    </row>
    <row r="186" spans="1:58" ht="15" customHeight="1" thickBot="1">
      <c r="A186" s="94" t="s">
        <v>972</v>
      </c>
      <c r="B186" s="84" t="s">
        <v>2049</v>
      </c>
      <c r="C186" s="95"/>
      <c r="D186" s="158" t="s">
        <v>1800</v>
      </c>
      <c r="E186" s="78"/>
      <c r="F186" s="96"/>
      <c r="G186" s="96"/>
      <c r="H186" s="96"/>
      <c r="I186" s="96"/>
      <c r="J186" s="96"/>
      <c r="K186" s="96"/>
      <c r="L186" s="97"/>
      <c r="M186" s="97"/>
      <c r="N186" s="97"/>
      <c r="O186" s="97"/>
      <c r="P186" s="97"/>
      <c r="BE186" s="146">
        <v>422131</v>
      </c>
      <c r="BF186" s="146" t="s">
        <v>606</v>
      </c>
    </row>
    <row r="187" spans="1:58" ht="15" customHeight="1">
      <c r="A187" s="99"/>
      <c r="B187" s="100"/>
      <c r="C187" s="100"/>
      <c r="D187" s="77"/>
      <c r="E187" s="78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BE187" s="146">
        <v>422190</v>
      </c>
      <c r="BF187" s="146" t="s">
        <v>607</v>
      </c>
    </row>
    <row r="188" spans="1:58" ht="15" customHeight="1">
      <c r="A188" s="94"/>
      <c r="B188" s="100"/>
      <c r="C188" s="100"/>
      <c r="D188" s="77"/>
      <c r="E188" s="78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BE188" s="146">
        <v>422191</v>
      </c>
      <c r="BF188" s="146" t="s">
        <v>608</v>
      </c>
    </row>
    <row r="189" spans="1:58" ht="15" customHeight="1">
      <c r="A189" s="94"/>
      <c r="B189" s="100"/>
      <c r="C189" s="100"/>
      <c r="D189" s="101"/>
      <c r="E189" s="78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BE189" s="146">
        <v>422192</v>
      </c>
      <c r="BF189" s="146" t="s">
        <v>609</v>
      </c>
    </row>
    <row r="190" spans="1:58" ht="15" customHeight="1" thickBot="1">
      <c r="A190" s="94"/>
      <c r="B190" s="100"/>
      <c r="C190" s="100"/>
      <c r="D190" s="77"/>
      <c r="E190" s="78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BE190" s="146">
        <v>422193</v>
      </c>
      <c r="BF190" s="146" t="s">
        <v>610</v>
      </c>
    </row>
    <row r="191" spans="1:58" ht="15" customHeight="1" thickBot="1">
      <c r="A191" s="158" t="s">
        <v>1541</v>
      </c>
      <c r="B191" s="100" t="s">
        <v>1801</v>
      </c>
      <c r="C191" s="100"/>
      <c r="D191" s="165" t="s">
        <v>1460</v>
      </c>
      <c r="E191" s="165" t="s">
        <v>1578</v>
      </c>
      <c r="F191" s="165" t="s">
        <v>1579</v>
      </c>
      <c r="G191"/>
      <c r="H191"/>
      <c r="I191"/>
      <c r="J191"/>
      <c r="K191"/>
      <c r="L191"/>
      <c r="M191"/>
      <c r="N191"/>
      <c r="O191" s="101"/>
      <c r="P191" s="101"/>
      <c r="BE191" s="146">
        <v>422194</v>
      </c>
      <c r="BF191" s="146" t="s">
        <v>611</v>
      </c>
    </row>
    <row r="192" spans="1:58" ht="15" customHeight="1" thickBot="1">
      <c r="A192" s="158" t="s">
        <v>1461</v>
      </c>
      <c r="B192" s="100" t="s">
        <v>1802</v>
      </c>
      <c r="C192" s="100"/>
      <c r="D192" s="158" t="s">
        <v>1462</v>
      </c>
      <c r="E192" s="158" t="s">
        <v>1463</v>
      </c>
      <c r="F192" s="165" t="s">
        <v>1580</v>
      </c>
      <c r="G192"/>
      <c r="H192"/>
      <c r="I192"/>
      <c r="J192"/>
      <c r="K192"/>
      <c r="L192"/>
      <c r="M192"/>
      <c r="N192"/>
      <c r="O192" s="101"/>
      <c r="P192" s="101"/>
      <c r="BE192" s="146">
        <v>422199</v>
      </c>
      <c r="BF192" s="146" t="s">
        <v>612</v>
      </c>
    </row>
    <row r="193" spans="1:58" ht="15" customHeight="1" thickBot="1">
      <c r="A193" s="158" t="s">
        <v>1464</v>
      </c>
      <c r="B193" s="100" t="s">
        <v>1803</v>
      </c>
      <c r="C193" s="100"/>
      <c r="D193" s="178" t="s">
        <v>1581</v>
      </c>
      <c r="E193" s="178" t="s">
        <v>1582</v>
      </c>
      <c r="F193"/>
      <c r="G193"/>
      <c r="H193"/>
      <c r="I193"/>
      <c r="J193"/>
      <c r="K193"/>
      <c r="L193"/>
      <c r="M193"/>
      <c r="N193"/>
      <c r="O193" s="101"/>
      <c r="P193" s="101"/>
      <c r="BE193" s="146">
        <v>422200</v>
      </c>
      <c r="BF193" s="146" t="s">
        <v>613</v>
      </c>
    </row>
    <row r="194" spans="1:58" ht="15" customHeight="1" thickBot="1">
      <c r="A194" s="158" t="s">
        <v>1465</v>
      </c>
      <c r="B194" s="100" t="s">
        <v>1804</v>
      </c>
      <c r="C194" s="100"/>
      <c r="D194" s="178" t="s">
        <v>1583</v>
      </c>
      <c r="E194" s="178" t="s">
        <v>1584</v>
      </c>
      <c r="F194"/>
      <c r="G194"/>
      <c r="H194"/>
      <c r="I194"/>
      <c r="J194"/>
      <c r="K194"/>
      <c r="L194"/>
      <c r="M194"/>
      <c r="N194"/>
      <c r="O194" s="101"/>
      <c r="P194" s="101"/>
      <c r="BE194" s="146">
        <v>422210</v>
      </c>
      <c r="BF194" s="146" t="s">
        <v>614</v>
      </c>
    </row>
    <row r="195" spans="1:58" ht="15" customHeight="1" thickBot="1">
      <c r="A195" s="158" t="s">
        <v>1466</v>
      </c>
      <c r="B195" s="100" t="s">
        <v>1805</v>
      </c>
      <c r="C195" s="100"/>
      <c r="D195" s="179" t="s">
        <v>1467</v>
      </c>
      <c r="E195"/>
      <c r="F195"/>
      <c r="G195"/>
      <c r="H195"/>
      <c r="I195"/>
      <c r="J195"/>
      <c r="K195"/>
      <c r="L195"/>
      <c r="M195"/>
      <c r="N195"/>
      <c r="O195" s="101"/>
      <c r="P195" s="101"/>
      <c r="BE195" s="146">
        <v>422211</v>
      </c>
      <c r="BF195" s="146" t="s">
        <v>614</v>
      </c>
    </row>
    <row r="196" spans="1:58" ht="15" customHeight="1" thickBot="1">
      <c r="A196" s="158" t="s">
        <v>1474</v>
      </c>
      <c r="B196" s="100" t="s">
        <v>1806</v>
      </c>
      <c r="C196" s="100"/>
      <c r="D196" s="180" t="s">
        <v>1585</v>
      </c>
      <c r="E196" s="180" t="s">
        <v>1586</v>
      </c>
      <c r="F196"/>
      <c r="G196"/>
      <c r="H196"/>
      <c r="I196"/>
      <c r="J196"/>
      <c r="K196"/>
      <c r="L196"/>
      <c r="M196"/>
      <c r="N196"/>
      <c r="O196" s="101"/>
      <c r="P196" s="101"/>
      <c r="BE196" s="146">
        <v>422220</v>
      </c>
      <c r="BF196" s="146" t="s">
        <v>615</v>
      </c>
    </row>
    <row r="197" spans="1:58" ht="15" customHeight="1" thickBot="1">
      <c r="A197" s="158" t="s">
        <v>1475</v>
      </c>
      <c r="B197" s="100" t="s">
        <v>1807</v>
      </c>
      <c r="C197" s="100"/>
      <c r="D197" s="180" t="s">
        <v>1476</v>
      </c>
      <c r="E197" s="180" t="s">
        <v>1587</v>
      </c>
      <c r="F197"/>
      <c r="G197"/>
      <c r="H197"/>
      <c r="I197"/>
      <c r="J197"/>
      <c r="K197"/>
      <c r="L197"/>
      <c r="M197"/>
      <c r="N197"/>
      <c r="O197" s="101"/>
      <c r="P197" s="101"/>
      <c r="BE197" s="146">
        <v>422221</v>
      </c>
      <c r="BF197" s="146" t="s">
        <v>615</v>
      </c>
    </row>
    <row r="198" spans="1:58" ht="15" customHeight="1" thickBot="1">
      <c r="A198" s="158" t="s">
        <v>1477</v>
      </c>
      <c r="B198" s="100" t="s">
        <v>1808</v>
      </c>
      <c r="C198" s="100"/>
      <c r="D198" s="180" t="s">
        <v>1478</v>
      </c>
      <c r="E198" s="180" t="s">
        <v>1588</v>
      </c>
      <c r="F198" s="180" t="s">
        <v>1589</v>
      </c>
      <c r="G198" s="180" t="s">
        <v>1590</v>
      </c>
      <c r="H198"/>
      <c r="I198"/>
      <c r="J198"/>
      <c r="K198"/>
      <c r="L198"/>
      <c r="M198"/>
      <c r="N198"/>
      <c r="O198" s="101"/>
      <c r="P198" s="101"/>
      <c r="BE198" s="146">
        <v>422230</v>
      </c>
      <c r="BF198" s="146" t="s">
        <v>616</v>
      </c>
    </row>
    <row r="199" spans="1:58" ht="15" customHeight="1" thickBot="1">
      <c r="A199" s="158" t="s">
        <v>1479</v>
      </c>
      <c r="B199" s="100" t="s">
        <v>1809</v>
      </c>
      <c r="C199" s="100"/>
      <c r="D199" s="178" t="s">
        <v>1903</v>
      </c>
      <c r="E199" s="178" t="s">
        <v>1480</v>
      </c>
      <c r="F199" s="178" t="s">
        <v>1481</v>
      </c>
      <c r="G199"/>
      <c r="H199"/>
      <c r="I199"/>
      <c r="J199"/>
      <c r="K199"/>
      <c r="L199"/>
      <c r="M199"/>
      <c r="N199"/>
      <c r="O199" s="101"/>
      <c r="P199" s="101"/>
      <c r="BE199" s="146">
        <v>422231</v>
      </c>
      <c r="BF199" s="146" t="s">
        <v>616</v>
      </c>
    </row>
    <row r="200" spans="1:58" ht="15" customHeight="1" thickBot="1">
      <c r="A200" s="158" t="s">
        <v>1482</v>
      </c>
      <c r="B200" s="100" t="s">
        <v>1810</v>
      </c>
      <c r="C200" s="100"/>
      <c r="D200" s="178" t="s">
        <v>1591</v>
      </c>
      <c r="E200"/>
      <c r="F200"/>
      <c r="G200"/>
      <c r="H200"/>
      <c r="I200"/>
      <c r="J200"/>
      <c r="K200"/>
      <c r="L200"/>
      <c r="M200"/>
      <c r="N200"/>
      <c r="O200" s="101"/>
      <c r="P200" s="101"/>
      <c r="BE200" s="146">
        <v>422290</v>
      </c>
      <c r="BF200" s="146" t="s">
        <v>607</v>
      </c>
    </row>
    <row r="201" spans="1:58" ht="15" customHeight="1" thickBot="1">
      <c r="A201" s="158" t="s">
        <v>1483</v>
      </c>
      <c r="B201" s="100" t="s">
        <v>1811</v>
      </c>
      <c r="C201" s="100"/>
      <c r="D201" s="179" t="s">
        <v>1592</v>
      </c>
      <c r="E201" s="179" t="s">
        <v>1593</v>
      </c>
      <c r="F201"/>
      <c r="G201"/>
      <c r="H201"/>
      <c r="I201"/>
      <c r="J201"/>
      <c r="K201"/>
      <c r="L201"/>
      <c r="M201"/>
      <c r="N201"/>
      <c r="O201" s="101"/>
      <c r="P201" s="101"/>
      <c r="BE201" s="146">
        <v>422291</v>
      </c>
      <c r="BF201" s="146" t="s">
        <v>617</v>
      </c>
    </row>
    <row r="202" spans="1:58" ht="15" customHeight="1" thickBot="1">
      <c r="A202" s="158" t="s">
        <v>1484</v>
      </c>
      <c r="B202" s="100" t="s">
        <v>1812</v>
      </c>
      <c r="C202" s="100"/>
      <c r="D202" s="179" t="s">
        <v>1594</v>
      </c>
      <c r="E202" s="178" t="s">
        <v>1595</v>
      </c>
      <c r="F202"/>
      <c r="G202"/>
      <c r="H202"/>
      <c r="I202"/>
      <c r="J202"/>
      <c r="K202"/>
      <c r="L202"/>
      <c r="M202"/>
      <c r="N202"/>
      <c r="O202" s="101"/>
      <c r="P202" s="101"/>
      <c r="BE202" s="146">
        <v>422292</v>
      </c>
      <c r="BF202" s="146" t="s">
        <v>609</v>
      </c>
    </row>
    <row r="203" spans="1:58" ht="15" customHeight="1" thickBot="1">
      <c r="A203" s="158" t="s">
        <v>1485</v>
      </c>
      <c r="B203" s="100" t="s">
        <v>1813</v>
      </c>
      <c r="C203" s="100"/>
      <c r="D203" s="178" t="s">
        <v>1596</v>
      </c>
      <c r="E203" s="178" t="s">
        <v>1486</v>
      </c>
      <c r="F203" s="179" t="s">
        <v>1597</v>
      </c>
      <c r="G203"/>
      <c r="H203"/>
      <c r="I203"/>
      <c r="J203"/>
      <c r="K203"/>
      <c r="L203"/>
      <c r="M203"/>
      <c r="N203"/>
      <c r="O203" s="101"/>
      <c r="P203" s="101"/>
      <c r="BE203" s="146">
        <v>422293</v>
      </c>
      <c r="BF203" s="146" t="s">
        <v>611</v>
      </c>
    </row>
    <row r="204" spans="1:58" ht="15" customHeight="1" thickBot="1">
      <c r="A204" s="158" t="s">
        <v>1487</v>
      </c>
      <c r="B204" s="100" t="s">
        <v>1814</v>
      </c>
      <c r="C204" s="100"/>
      <c r="D204" s="178" t="s">
        <v>1598</v>
      </c>
      <c r="E204" s="178" t="s">
        <v>1599</v>
      </c>
      <c r="F204"/>
      <c r="G204"/>
      <c r="H204"/>
      <c r="I204"/>
      <c r="J204"/>
      <c r="K204"/>
      <c r="L204"/>
      <c r="M204"/>
      <c r="N204"/>
      <c r="O204" s="101"/>
      <c r="P204" s="101"/>
      <c r="BE204" s="146">
        <v>422299</v>
      </c>
      <c r="BF204" s="146" t="s">
        <v>618</v>
      </c>
    </row>
    <row r="205" spans="1:58" ht="15" customHeight="1" thickBot="1">
      <c r="A205" s="158" t="s">
        <v>1488</v>
      </c>
      <c r="B205" s="100" t="s">
        <v>1815</v>
      </c>
      <c r="C205" s="100"/>
      <c r="D205" s="179" t="s">
        <v>1904</v>
      </c>
      <c r="E205"/>
      <c r="F205"/>
      <c r="G205"/>
      <c r="H205"/>
      <c r="I205"/>
      <c r="J205"/>
      <c r="K205"/>
      <c r="L205"/>
      <c r="M205"/>
      <c r="N205"/>
      <c r="O205" s="101"/>
      <c r="P205" s="101"/>
      <c r="BE205" s="146">
        <v>422300</v>
      </c>
      <c r="BF205" s="146" t="s">
        <v>619</v>
      </c>
    </row>
    <row r="206" spans="1:58" ht="15" customHeight="1" thickBot="1">
      <c r="A206" s="158" t="s">
        <v>1489</v>
      </c>
      <c r="B206" s="100" t="s">
        <v>1816</v>
      </c>
      <c r="C206" s="100"/>
      <c r="D206" s="178" t="s">
        <v>1490</v>
      </c>
      <c r="E206" s="178" t="s">
        <v>1600</v>
      </c>
      <c r="F206"/>
      <c r="G206"/>
      <c r="H206"/>
      <c r="I206"/>
      <c r="J206"/>
      <c r="K206"/>
      <c r="L206"/>
      <c r="M206"/>
      <c r="N206"/>
      <c r="O206" s="101"/>
      <c r="P206" s="101"/>
      <c r="BE206" s="146">
        <v>422310</v>
      </c>
      <c r="BF206" s="146" t="s">
        <v>620</v>
      </c>
    </row>
    <row r="207" spans="1:58" ht="15" customHeight="1" thickBot="1">
      <c r="A207" s="158" t="s">
        <v>1491</v>
      </c>
      <c r="B207" s="100" t="s">
        <v>1817</v>
      </c>
      <c r="C207" s="100"/>
      <c r="D207" s="178" t="s">
        <v>1601</v>
      </c>
      <c r="E207" s="181" t="s">
        <v>1492</v>
      </c>
      <c r="F207" s="158" t="s">
        <v>1602</v>
      </c>
      <c r="G207"/>
      <c r="H207"/>
      <c r="I207"/>
      <c r="J207"/>
      <c r="K207"/>
      <c r="L207"/>
      <c r="M207"/>
      <c r="N207"/>
      <c r="O207" s="101"/>
      <c r="P207" s="101"/>
      <c r="BE207" s="146">
        <v>422311</v>
      </c>
      <c r="BF207" s="146" t="s">
        <v>620</v>
      </c>
    </row>
    <row r="208" spans="1:58" ht="15" customHeight="1" thickBot="1">
      <c r="A208" s="184" t="s">
        <v>1650</v>
      </c>
      <c r="B208" s="100" t="s">
        <v>1818</v>
      </c>
      <c r="C208" s="100"/>
      <c r="D208" s="178" t="s">
        <v>1905</v>
      </c>
      <c r="E208" s="178" t="s">
        <v>1603</v>
      </c>
      <c r="F208"/>
      <c r="G208"/>
      <c r="H208"/>
      <c r="I208"/>
      <c r="J208"/>
      <c r="K208"/>
      <c r="L208"/>
      <c r="M208"/>
      <c r="N208"/>
      <c r="O208" s="101"/>
      <c r="P208" s="101"/>
      <c r="BE208" s="146">
        <v>422320</v>
      </c>
      <c r="BF208" s="146" t="s">
        <v>621</v>
      </c>
    </row>
    <row r="209" spans="1:58" ht="15" customHeight="1" thickBot="1">
      <c r="A209" s="77" t="s">
        <v>1651</v>
      </c>
      <c r="B209" s="100" t="s">
        <v>1819</v>
      </c>
      <c r="C209" s="100"/>
      <c r="D209" s="178" t="s">
        <v>1652</v>
      </c>
      <c r="E209"/>
      <c r="F209"/>
      <c r="G209"/>
      <c r="H209"/>
      <c r="I209"/>
      <c r="J209"/>
      <c r="K209"/>
      <c r="L209"/>
      <c r="M209"/>
      <c r="N209"/>
      <c r="O209" s="101"/>
      <c r="P209" s="101"/>
      <c r="BE209" s="146">
        <v>422321</v>
      </c>
      <c r="BF209" s="146" t="s">
        <v>621</v>
      </c>
    </row>
    <row r="210" spans="1:58" ht="15" customHeight="1" thickBot="1">
      <c r="A210" s="158" t="s">
        <v>1653</v>
      </c>
      <c r="B210" s="100" t="s">
        <v>1820</v>
      </c>
      <c r="C210" s="100"/>
      <c r="D210" s="178" t="s">
        <v>1604</v>
      </c>
      <c r="E210" s="178" t="s">
        <v>1654</v>
      </c>
      <c r="F210" s="179" t="s">
        <v>1655</v>
      </c>
      <c r="G210"/>
      <c r="H210"/>
      <c r="I210"/>
      <c r="J210"/>
      <c r="K210"/>
      <c r="L210"/>
      <c r="M210"/>
      <c r="N210"/>
      <c r="O210" s="101"/>
      <c r="P210" s="101"/>
      <c r="BE210" s="146">
        <v>422330</v>
      </c>
      <c r="BF210" s="146" t="s">
        <v>622</v>
      </c>
    </row>
    <row r="211" spans="1:58" ht="15" customHeight="1" thickBot="1">
      <c r="A211" s="77" t="s">
        <v>1656</v>
      </c>
      <c r="B211" s="100" t="s">
        <v>1821</v>
      </c>
      <c r="C211" s="100"/>
      <c r="D211" s="178" t="s">
        <v>1605</v>
      </c>
      <c r="E211" s="179" t="s">
        <v>1606</v>
      </c>
      <c r="F211"/>
      <c r="G211"/>
      <c r="H211"/>
      <c r="I211"/>
      <c r="J211"/>
      <c r="K211"/>
      <c r="L211"/>
      <c r="M211"/>
      <c r="N211"/>
      <c r="O211" s="101"/>
      <c r="P211" s="101"/>
      <c r="BE211" s="146">
        <v>422331</v>
      </c>
      <c r="BF211" s="146" t="s">
        <v>622</v>
      </c>
    </row>
    <row r="212" spans="1:58" ht="15" customHeight="1" thickBot="1">
      <c r="A212" s="158" t="s">
        <v>1657</v>
      </c>
      <c r="B212" s="100" t="s">
        <v>1822</v>
      </c>
      <c r="C212" s="100"/>
      <c r="D212" s="179" t="s">
        <v>1607</v>
      </c>
      <c r="E212" s="178" t="s">
        <v>1608</v>
      </c>
      <c r="F212"/>
      <c r="G212"/>
      <c r="H212"/>
      <c r="I212"/>
      <c r="J212"/>
      <c r="K212"/>
      <c r="L212"/>
      <c r="M212"/>
      <c r="N212"/>
      <c r="O212" s="101"/>
      <c r="P212" s="101"/>
      <c r="BE212" s="146">
        <v>422390</v>
      </c>
      <c r="BF212" s="146" t="s">
        <v>623</v>
      </c>
    </row>
    <row r="213" spans="1:58" ht="15" customHeight="1" thickBot="1">
      <c r="A213" s="158" t="s">
        <v>1542</v>
      </c>
      <c r="B213" s="100" t="s">
        <v>1823</v>
      </c>
      <c r="C213" s="100"/>
      <c r="D213" s="178" t="s">
        <v>1658</v>
      </c>
      <c r="F213"/>
      <c r="G213"/>
      <c r="H213"/>
      <c r="I213"/>
      <c r="J213"/>
      <c r="K213"/>
      <c r="L213"/>
      <c r="M213"/>
      <c r="N213"/>
      <c r="O213" s="101"/>
      <c r="P213" s="101"/>
      <c r="BE213" s="146">
        <v>422391</v>
      </c>
      <c r="BF213" s="146" t="s">
        <v>624</v>
      </c>
    </row>
    <row r="214" spans="1:58" ht="15" customHeight="1" thickBot="1">
      <c r="A214" s="158" t="s">
        <v>1659</v>
      </c>
      <c r="B214" s="100" t="s">
        <v>1824</v>
      </c>
      <c r="C214" s="100"/>
      <c r="D214" s="178" t="s">
        <v>1660</v>
      </c>
      <c r="E214" s="178" t="s">
        <v>1661</v>
      </c>
      <c r="F214" s="178" t="s">
        <v>1662</v>
      </c>
      <c r="G214"/>
      <c r="H214"/>
      <c r="I214"/>
      <c r="J214"/>
      <c r="K214"/>
      <c r="L214"/>
      <c r="M214"/>
      <c r="N214"/>
      <c r="O214" s="101"/>
      <c r="P214" s="101"/>
      <c r="BE214" s="146">
        <v>422392</v>
      </c>
      <c r="BF214" s="146" t="s">
        <v>609</v>
      </c>
    </row>
    <row r="215" spans="1:58" ht="15" customHeight="1" thickBot="1">
      <c r="A215" s="158" t="s">
        <v>1663</v>
      </c>
      <c r="B215" s="100" t="s">
        <v>1825</v>
      </c>
      <c r="C215" s="100"/>
      <c r="D215" s="185" t="s">
        <v>868</v>
      </c>
      <c r="E215"/>
      <c r="F215"/>
      <c r="G215"/>
      <c r="H215"/>
      <c r="I215"/>
      <c r="J215"/>
      <c r="K215"/>
      <c r="L215"/>
      <c r="M215"/>
      <c r="N215"/>
      <c r="O215" s="101"/>
      <c r="P215" s="101"/>
      <c r="BE215" s="146">
        <v>422393</v>
      </c>
      <c r="BF215" s="146" t="s">
        <v>625</v>
      </c>
    </row>
    <row r="216" spans="1:58" ht="15" customHeight="1" thickBot="1">
      <c r="A216" s="158" t="s">
        <v>1664</v>
      </c>
      <c r="B216" s="100" t="s">
        <v>1826</v>
      </c>
      <c r="C216" s="100"/>
      <c r="D216" s="179" t="s">
        <v>1665</v>
      </c>
      <c r="G216"/>
      <c r="H216"/>
      <c r="I216"/>
      <c r="J216"/>
      <c r="K216"/>
      <c r="L216"/>
      <c r="M216"/>
      <c r="N216"/>
      <c r="O216" s="101"/>
      <c r="P216" s="101"/>
      <c r="BE216" s="146">
        <v>422394</v>
      </c>
      <c r="BF216" s="146" t="s">
        <v>626</v>
      </c>
    </row>
    <row r="217" spans="1:58" ht="15" customHeight="1" thickBot="1">
      <c r="A217" s="158" t="s">
        <v>1666</v>
      </c>
      <c r="B217" s="100" t="s">
        <v>1827</v>
      </c>
      <c r="C217" s="100"/>
      <c r="D217" s="178" t="s">
        <v>1609</v>
      </c>
      <c r="E217" s="178" t="s">
        <v>1610</v>
      </c>
      <c r="F217" s="178" t="s">
        <v>1611</v>
      </c>
      <c r="G217"/>
      <c r="H217"/>
      <c r="I217"/>
      <c r="J217"/>
      <c r="K217"/>
      <c r="L217"/>
      <c r="M217"/>
      <c r="N217"/>
      <c r="O217" s="101"/>
      <c r="P217" s="101"/>
      <c r="BE217" s="146">
        <v>422399</v>
      </c>
      <c r="BF217" s="146" t="s">
        <v>627</v>
      </c>
    </row>
    <row r="218" spans="1:58" ht="15" customHeight="1" thickBot="1">
      <c r="A218" s="158" t="s">
        <v>1543</v>
      </c>
      <c r="B218" s="100" t="s">
        <v>1828</v>
      </c>
      <c r="C218" s="100"/>
      <c r="D218" s="178" t="s">
        <v>1612</v>
      </c>
      <c r="E218"/>
      <c r="F218"/>
      <c r="G218"/>
      <c r="H218"/>
      <c r="I218"/>
      <c r="J218"/>
      <c r="K218"/>
      <c r="L218"/>
      <c r="M218"/>
      <c r="N218"/>
      <c r="O218" s="101"/>
      <c r="P218" s="101"/>
      <c r="BE218" s="146">
        <v>422400</v>
      </c>
      <c r="BF218" s="146" t="s">
        <v>628</v>
      </c>
    </row>
    <row r="219" spans="1:58" ht="15" customHeight="1" thickBot="1">
      <c r="A219" s="77" t="s">
        <v>1667</v>
      </c>
      <c r="B219" s="100" t="s">
        <v>1829</v>
      </c>
      <c r="C219" s="100"/>
      <c r="D219" s="158" t="s">
        <v>1613</v>
      </c>
      <c r="E219"/>
      <c r="F219"/>
      <c r="G219"/>
      <c r="H219"/>
      <c r="I219"/>
      <c r="J219"/>
      <c r="K219"/>
      <c r="L219"/>
      <c r="M219"/>
      <c r="N219"/>
      <c r="O219" s="101"/>
      <c r="P219" s="101"/>
      <c r="BE219" s="146">
        <v>422410</v>
      </c>
      <c r="BF219" s="146" t="s">
        <v>628</v>
      </c>
    </row>
    <row r="220" spans="1:58" ht="15" customHeight="1" thickBot="1">
      <c r="A220" s="158" t="s">
        <v>1668</v>
      </c>
      <c r="B220" s="100" t="s">
        <v>1830</v>
      </c>
      <c r="C220" s="100"/>
      <c r="D220" s="178" t="s">
        <v>1614</v>
      </c>
      <c r="E220" s="178" t="s">
        <v>1615</v>
      </c>
      <c r="F220"/>
      <c r="G220"/>
      <c r="H220"/>
      <c r="I220"/>
      <c r="J220"/>
      <c r="K220"/>
      <c r="L220"/>
      <c r="M220"/>
      <c r="N220"/>
      <c r="O220" s="101"/>
      <c r="P220" s="101"/>
      <c r="BE220" s="146">
        <v>422411</v>
      </c>
      <c r="BF220" s="146" t="s">
        <v>629</v>
      </c>
    </row>
    <row r="221" spans="1:58" ht="15" customHeight="1" thickBot="1">
      <c r="A221" s="158" t="s">
        <v>1544</v>
      </c>
      <c r="B221" s="100" t="s">
        <v>1831</v>
      </c>
      <c r="C221" s="100"/>
      <c r="D221" s="178" t="s">
        <v>1669</v>
      </c>
      <c r="E221" s="178" t="s">
        <v>1616</v>
      </c>
      <c r="F221" s="178" t="s">
        <v>1670</v>
      </c>
      <c r="G221"/>
      <c r="H221"/>
      <c r="I221"/>
      <c r="J221"/>
      <c r="K221"/>
      <c r="L221"/>
      <c r="M221"/>
      <c r="N221"/>
      <c r="O221" s="101"/>
      <c r="P221" s="101"/>
      <c r="BE221" s="146">
        <v>422412</v>
      </c>
      <c r="BF221" s="146" t="s">
        <v>630</v>
      </c>
    </row>
    <row r="222" spans="1:58" ht="15" customHeight="1" thickBot="1">
      <c r="A222" s="158" t="s">
        <v>1545</v>
      </c>
      <c r="B222" s="100" t="s">
        <v>1832</v>
      </c>
      <c r="C222" s="100"/>
      <c r="D222" s="178" t="s">
        <v>1617</v>
      </c>
      <c r="E222" s="178" t="s">
        <v>1671</v>
      </c>
      <c r="F222"/>
      <c r="G222"/>
      <c r="H222"/>
      <c r="I222"/>
      <c r="J222"/>
      <c r="K222"/>
      <c r="L222"/>
      <c r="M222"/>
      <c r="N222"/>
      <c r="O222" s="101"/>
      <c r="P222" s="101"/>
      <c r="BE222" s="146">
        <v>422900</v>
      </c>
      <c r="BF222" s="146" t="s">
        <v>631</v>
      </c>
    </row>
    <row r="223" spans="1:58" ht="15" customHeight="1" thickBot="1">
      <c r="A223" s="158" t="s">
        <v>1546</v>
      </c>
      <c r="B223" s="100" t="s">
        <v>1833</v>
      </c>
      <c r="C223" s="100"/>
      <c r="D223" s="178" t="s">
        <v>1672</v>
      </c>
      <c r="E223" s="178" t="s">
        <v>1673</v>
      </c>
      <c r="F223" s="178" t="s">
        <v>1674</v>
      </c>
      <c r="G223"/>
      <c r="H223"/>
      <c r="I223"/>
      <c r="J223"/>
      <c r="K223"/>
      <c r="L223"/>
      <c r="M223"/>
      <c r="N223"/>
      <c r="O223" s="101"/>
      <c r="P223" s="101"/>
      <c r="BE223" s="146">
        <v>422910</v>
      </c>
      <c r="BF223" s="146" t="s">
        <v>631</v>
      </c>
    </row>
    <row r="224" spans="1:58" ht="15" customHeight="1" thickBot="1">
      <c r="A224" s="158" t="s">
        <v>1547</v>
      </c>
      <c r="B224" s="100" t="s">
        <v>1834</v>
      </c>
      <c r="C224" s="100"/>
      <c r="D224" s="178" t="s">
        <v>1906</v>
      </c>
      <c r="E224" s="178" t="s">
        <v>1618</v>
      </c>
      <c r="F224" s="178" t="s">
        <v>1675</v>
      </c>
      <c r="G224"/>
      <c r="H224"/>
      <c r="I224"/>
      <c r="J224"/>
      <c r="K224"/>
      <c r="L224"/>
      <c r="M224"/>
      <c r="N224"/>
      <c r="O224" s="101"/>
      <c r="P224" s="101"/>
      <c r="BE224" s="146">
        <v>422911</v>
      </c>
      <c r="BF224" s="146" t="s">
        <v>632</v>
      </c>
    </row>
    <row r="225" spans="1:58" ht="15" customHeight="1" thickBot="1">
      <c r="A225" s="158" t="s">
        <v>1676</v>
      </c>
      <c r="B225" s="100" t="s">
        <v>1835</v>
      </c>
      <c r="C225" s="100"/>
      <c r="D225" s="178" t="s">
        <v>1619</v>
      </c>
      <c r="E225"/>
      <c r="F225"/>
      <c r="G225"/>
      <c r="H225"/>
      <c r="I225"/>
      <c r="J225"/>
      <c r="K225"/>
      <c r="L225"/>
      <c r="M225"/>
      <c r="N225"/>
      <c r="O225" s="101"/>
      <c r="P225" s="101"/>
      <c r="BE225" s="146">
        <v>423000</v>
      </c>
      <c r="BF225" s="146" t="s">
        <v>1271</v>
      </c>
    </row>
    <row r="226" spans="1:58" ht="15" customHeight="1" thickBot="1">
      <c r="A226" s="158" t="s">
        <v>1548</v>
      </c>
      <c r="B226" s="100" t="s">
        <v>1836</v>
      </c>
      <c r="C226" s="100"/>
      <c r="D226" s="179" t="s">
        <v>1620</v>
      </c>
      <c r="E226"/>
      <c r="F226"/>
      <c r="G226"/>
      <c r="H226"/>
      <c r="I226"/>
      <c r="J226"/>
      <c r="K226"/>
      <c r="L226"/>
      <c r="M226"/>
      <c r="N226"/>
      <c r="O226" s="101"/>
      <c r="P226" s="101"/>
      <c r="BE226" s="146">
        <v>423100</v>
      </c>
      <c r="BF226" s="146" t="s">
        <v>633</v>
      </c>
    </row>
    <row r="227" spans="1:58" ht="15" customHeight="1" thickBot="1">
      <c r="A227" s="77" t="s">
        <v>1677</v>
      </c>
      <c r="B227" s="100" t="s">
        <v>1837</v>
      </c>
      <c r="C227" s="100"/>
      <c r="D227" s="178" t="s">
        <v>1678</v>
      </c>
      <c r="E227" s="178" t="s">
        <v>1679</v>
      </c>
      <c r="F227" s="178" t="s">
        <v>1680</v>
      </c>
      <c r="G227"/>
      <c r="H227"/>
      <c r="I227"/>
      <c r="J227"/>
      <c r="K227"/>
      <c r="L227"/>
      <c r="M227"/>
      <c r="N227"/>
      <c r="O227" s="101"/>
      <c r="P227" s="101"/>
      <c r="BE227" s="146">
        <v>423110</v>
      </c>
      <c r="BF227" s="146" t="s">
        <v>634</v>
      </c>
    </row>
    <row r="228" spans="1:58" ht="15" customHeight="1" thickBot="1">
      <c r="A228" s="158" t="s">
        <v>1549</v>
      </c>
      <c r="B228" s="100" t="s">
        <v>1838</v>
      </c>
      <c r="C228" s="100"/>
      <c r="D228" s="178" t="s">
        <v>1621</v>
      </c>
      <c r="E228" s="178" t="s">
        <v>1681</v>
      </c>
      <c r="F228" s="178" t="s">
        <v>1682</v>
      </c>
      <c r="G228"/>
      <c r="H228"/>
      <c r="I228"/>
      <c r="J228"/>
      <c r="K228"/>
      <c r="L228"/>
      <c r="M228"/>
      <c r="N228"/>
      <c r="O228" s="101"/>
      <c r="P228" s="101"/>
      <c r="BE228" s="146">
        <v>423111</v>
      </c>
      <c r="BF228" s="146" t="s">
        <v>634</v>
      </c>
    </row>
    <row r="229" spans="1:58" ht="15" customHeight="1" thickBot="1">
      <c r="A229" s="189" t="s">
        <v>1550</v>
      </c>
      <c r="B229" s="190" t="s">
        <v>1839</v>
      </c>
      <c r="C229" s="190"/>
      <c r="D229" s="186" t="s">
        <v>1686</v>
      </c>
      <c r="E229" s="187"/>
      <c r="H229"/>
      <c r="I229"/>
      <c r="J229"/>
      <c r="K229"/>
      <c r="L229"/>
      <c r="M229"/>
      <c r="N229"/>
      <c r="O229" s="101"/>
      <c r="P229" s="101"/>
      <c r="BE229" s="146">
        <v>423120</v>
      </c>
      <c r="BF229" s="146" t="s">
        <v>635</v>
      </c>
    </row>
    <row r="230" spans="1:58" ht="15" customHeight="1" thickBot="1">
      <c r="A230" s="158" t="s">
        <v>1551</v>
      </c>
      <c r="B230" s="100" t="s">
        <v>1840</v>
      </c>
      <c r="C230" s="100"/>
      <c r="D230" s="186" t="s">
        <v>1622</v>
      </c>
      <c r="E230" s="186" t="s">
        <v>1623</v>
      </c>
      <c r="O230" s="101"/>
      <c r="P230" s="101"/>
      <c r="BE230" s="146">
        <v>423121</v>
      </c>
      <c r="BF230" s="146" t="s">
        <v>635</v>
      </c>
    </row>
    <row r="231" spans="1:58" ht="15" customHeight="1" thickBot="1">
      <c r="A231" s="158" t="s">
        <v>1552</v>
      </c>
      <c r="B231" s="100" t="s">
        <v>1841</v>
      </c>
      <c r="C231" s="100"/>
      <c r="D231" s="188" t="s">
        <v>1684</v>
      </c>
      <c r="E231" s="187"/>
      <c r="O231" s="101"/>
      <c r="P231" s="101"/>
      <c r="BE231" s="146">
        <v>423130</v>
      </c>
      <c r="BF231" s="146" t="s">
        <v>636</v>
      </c>
    </row>
    <row r="232" spans="1:58" ht="15" customHeight="1" thickBot="1">
      <c r="A232" s="189" t="s">
        <v>1685</v>
      </c>
      <c r="B232" s="190" t="s">
        <v>1842</v>
      </c>
      <c r="C232" s="190"/>
      <c r="D232" s="186" t="s">
        <v>1686</v>
      </c>
      <c r="G232"/>
      <c r="H232"/>
      <c r="I232"/>
      <c r="J232"/>
      <c r="K232"/>
      <c r="L232"/>
      <c r="M232"/>
      <c r="N232"/>
      <c r="O232" s="101"/>
      <c r="P232" s="101"/>
      <c r="BE232" s="146">
        <v>423131</v>
      </c>
      <c r="BF232" s="146" t="s">
        <v>636</v>
      </c>
    </row>
    <row r="233" spans="1:58" ht="15" customHeight="1" thickBot="1">
      <c r="A233" s="158" t="s">
        <v>1553</v>
      </c>
      <c r="B233" s="100" t="s">
        <v>1843</v>
      </c>
      <c r="C233" s="100"/>
      <c r="D233" s="186" t="s">
        <v>1624</v>
      </c>
      <c r="E233" s="186" t="s">
        <v>1625</v>
      </c>
      <c r="P233" s="101"/>
      <c r="BE233" s="146">
        <v>423190</v>
      </c>
      <c r="BF233" s="146" t="s">
        <v>637</v>
      </c>
    </row>
    <row r="234" spans="1:58" ht="15" customHeight="1" thickBot="1">
      <c r="A234" s="158" t="s">
        <v>1554</v>
      </c>
      <c r="B234" s="100" t="s">
        <v>1844</v>
      </c>
      <c r="C234" s="100"/>
      <c r="D234" s="179" t="s">
        <v>1626</v>
      </c>
      <c r="E234" s="179" t="s">
        <v>1627</v>
      </c>
      <c r="F234"/>
      <c r="G234"/>
      <c r="H234"/>
      <c r="I234"/>
      <c r="J234"/>
      <c r="K234"/>
      <c r="L234"/>
      <c r="M234"/>
      <c r="N234"/>
      <c r="O234" s="101"/>
      <c r="P234" s="101"/>
      <c r="BE234" s="146">
        <v>423191</v>
      </c>
      <c r="BF234" s="146" t="s">
        <v>637</v>
      </c>
    </row>
    <row r="235" spans="1:58" ht="15" customHeight="1" thickBot="1">
      <c r="A235" s="158" t="s">
        <v>1687</v>
      </c>
      <c r="B235" s="100" t="s">
        <v>1845</v>
      </c>
      <c r="C235" s="100"/>
      <c r="D235" s="179" t="s">
        <v>1688</v>
      </c>
      <c r="E235" s="179" t="s">
        <v>1689</v>
      </c>
      <c r="F235" s="178" t="s">
        <v>1690</v>
      </c>
      <c r="G235"/>
      <c r="H235"/>
      <c r="I235"/>
      <c r="J235"/>
      <c r="K235"/>
      <c r="L235"/>
      <c r="M235"/>
      <c r="N235"/>
      <c r="O235" s="101"/>
      <c r="P235" s="101"/>
      <c r="BE235" s="146">
        <v>423200</v>
      </c>
      <c r="BF235" s="146" t="s">
        <v>638</v>
      </c>
    </row>
    <row r="236" spans="1:58" ht="15" customHeight="1" thickBot="1">
      <c r="A236" s="158" t="s">
        <v>1691</v>
      </c>
      <c r="B236" s="100" t="s">
        <v>1846</v>
      </c>
      <c r="C236" s="100"/>
      <c r="D236" s="178" t="s">
        <v>1692</v>
      </c>
      <c r="E236"/>
      <c r="F236"/>
      <c r="G236"/>
      <c r="H236"/>
      <c r="I236"/>
      <c r="J236"/>
      <c r="K236"/>
      <c r="L236"/>
      <c r="M236"/>
      <c r="N236"/>
      <c r="O236" s="101"/>
      <c r="P236" s="101"/>
      <c r="BE236" s="146">
        <v>423210</v>
      </c>
      <c r="BF236" s="146" t="s">
        <v>639</v>
      </c>
    </row>
    <row r="237" spans="1:58" ht="15" customHeight="1" thickBot="1">
      <c r="A237" s="158" t="s">
        <v>1693</v>
      </c>
      <c r="B237" s="100" t="s">
        <v>1847</v>
      </c>
      <c r="C237" s="100"/>
      <c r="D237" s="180" t="s">
        <v>1628</v>
      </c>
      <c r="E237"/>
      <c r="F237"/>
      <c r="G237"/>
      <c r="H237"/>
      <c r="I237"/>
      <c r="J237"/>
      <c r="K237"/>
      <c r="L237"/>
      <c r="M237"/>
      <c r="N237"/>
      <c r="O237" s="101"/>
      <c r="P237" s="101"/>
      <c r="BE237" s="146">
        <v>423211</v>
      </c>
      <c r="BF237" s="146" t="s">
        <v>640</v>
      </c>
    </row>
    <row r="238" spans="1:58" ht="15" customHeight="1" thickBot="1">
      <c r="A238" s="158" t="s">
        <v>1555</v>
      </c>
      <c r="B238" s="100" t="s">
        <v>1848</v>
      </c>
      <c r="C238" s="100"/>
      <c r="D238" s="180" t="s">
        <v>1629</v>
      </c>
      <c r="E238" s="180" t="s">
        <v>1630</v>
      </c>
      <c r="F238" s="180" t="s">
        <v>1631</v>
      </c>
      <c r="G238"/>
      <c r="H238"/>
      <c r="I238"/>
      <c r="J238"/>
      <c r="K238"/>
      <c r="L238"/>
      <c r="M238"/>
      <c r="N238"/>
      <c r="O238" s="101"/>
      <c r="P238" s="101"/>
      <c r="BE238" s="146">
        <v>423212</v>
      </c>
      <c r="BF238" s="146" t="s">
        <v>641</v>
      </c>
    </row>
    <row r="239" spans="1:58" ht="15" customHeight="1" thickBot="1">
      <c r="A239" s="158" t="s">
        <v>1556</v>
      </c>
      <c r="B239" s="100" t="s">
        <v>1849</v>
      </c>
      <c r="C239" s="100"/>
      <c r="D239" s="179" t="s">
        <v>1632</v>
      </c>
      <c r="E239" s="178" t="s">
        <v>1633</v>
      </c>
      <c r="F239"/>
      <c r="G239"/>
      <c r="H239"/>
      <c r="I239"/>
      <c r="J239"/>
      <c r="K239"/>
      <c r="L239"/>
      <c r="M239"/>
      <c r="N239"/>
      <c r="O239" s="101"/>
      <c r="P239" s="101"/>
      <c r="BE239" s="146">
        <v>423220</v>
      </c>
      <c r="BF239" s="146" t="s">
        <v>642</v>
      </c>
    </row>
    <row r="240" spans="1:58" ht="15" customHeight="1" thickBot="1">
      <c r="A240" s="158" t="s">
        <v>1793</v>
      </c>
      <c r="B240" s="100" t="s">
        <v>1850</v>
      </c>
      <c r="C240" s="100"/>
      <c r="D240" s="179" t="s">
        <v>1634</v>
      </c>
      <c r="E240" s="179" t="s">
        <v>1635</v>
      </c>
      <c r="F240" s="179" t="s">
        <v>1636</v>
      </c>
      <c r="G240"/>
      <c r="H240"/>
      <c r="I240"/>
      <c r="J240"/>
      <c r="K240"/>
      <c r="L240"/>
      <c r="M240"/>
      <c r="N240"/>
      <c r="O240" s="101"/>
      <c r="P240" s="101"/>
      <c r="BE240" s="146">
        <v>423221</v>
      </c>
      <c r="BF240" s="146" t="s">
        <v>642</v>
      </c>
    </row>
    <row r="241" spans="1:58" ht="15" customHeight="1" thickBot="1">
      <c r="A241" s="158" t="s">
        <v>1557</v>
      </c>
      <c r="B241" s="100" t="s">
        <v>1851</v>
      </c>
      <c r="C241" s="100"/>
      <c r="D241" s="179" t="s">
        <v>1637</v>
      </c>
      <c r="E241" s="179" t="s">
        <v>1638</v>
      </c>
      <c r="F241"/>
      <c r="G241"/>
      <c r="H241"/>
      <c r="I241"/>
      <c r="J241"/>
      <c r="K241"/>
      <c r="L241"/>
      <c r="M241"/>
      <c r="N241"/>
      <c r="O241" s="101"/>
      <c r="P241" s="101"/>
      <c r="BE241" s="146">
        <v>423290</v>
      </c>
      <c r="BF241" s="146" t="s">
        <v>643</v>
      </c>
    </row>
    <row r="242" spans="1:58" ht="15" customHeight="1" thickBot="1">
      <c r="A242" s="158" t="s">
        <v>1694</v>
      </c>
      <c r="B242" s="100" t="s">
        <v>1852</v>
      </c>
      <c r="C242" s="100"/>
      <c r="D242" s="179" t="s">
        <v>1907</v>
      </c>
      <c r="E242" s="179" t="s">
        <v>1908</v>
      </c>
      <c r="F242" s="178" t="s">
        <v>1639</v>
      </c>
      <c r="G242"/>
      <c r="H242"/>
      <c r="I242"/>
      <c r="J242"/>
      <c r="K242"/>
      <c r="L242"/>
      <c r="M242"/>
      <c r="N242"/>
      <c r="O242" s="101"/>
      <c r="P242" s="101"/>
      <c r="BE242" s="146">
        <v>423291</v>
      </c>
      <c r="BF242" s="146" t="s">
        <v>643</v>
      </c>
    </row>
    <row r="243" spans="1:58" ht="15" customHeight="1" thickBot="1">
      <c r="A243" s="158" t="s">
        <v>1558</v>
      </c>
      <c r="B243" s="100" t="s">
        <v>1853</v>
      </c>
      <c r="C243" s="100"/>
      <c r="D243" s="178" t="s">
        <v>1909</v>
      </c>
      <c r="E243" s="179" t="s">
        <v>1640</v>
      </c>
      <c r="F243" s="179" t="s">
        <v>1641</v>
      </c>
      <c r="G243" s="179" t="s">
        <v>1642</v>
      </c>
      <c r="H243"/>
      <c r="I243"/>
      <c r="J243"/>
      <c r="K243"/>
      <c r="L243"/>
      <c r="M243"/>
      <c r="N243"/>
      <c r="O243" s="101"/>
      <c r="P243" s="101"/>
      <c r="BE243" s="146">
        <v>423300</v>
      </c>
      <c r="BF243" s="146" t="s">
        <v>644</v>
      </c>
    </row>
    <row r="244" spans="1:58" ht="15" customHeight="1" thickBot="1">
      <c r="A244" s="158" t="s">
        <v>1559</v>
      </c>
      <c r="B244" s="100" t="s">
        <v>1854</v>
      </c>
      <c r="C244" s="100"/>
      <c r="D244" s="178" t="s">
        <v>1910</v>
      </c>
      <c r="E244" s="178" t="s">
        <v>1911</v>
      </c>
      <c r="F244" s="178" t="s">
        <v>1643</v>
      </c>
      <c r="G244"/>
      <c r="H244"/>
      <c r="I244"/>
      <c r="J244"/>
      <c r="K244"/>
      <c r="L244"/>
      <c r="M244"/>
      <c r="N244"/>
      <c r="O244" s="101"/>
      <c r="P244" s="101"/>
      <c r="BE244" s="146">
        <v>423310</v>
      </c>
      <c r="BF244" s="146" t="s">
        <v>644</v>
      </c>
    </row>
    <row r="245" spans="1:58" ht="15" customHeight="1" thickBot="1">
      <c r="A245" s="158" t="s">
        <v>1794</v>
      </c>
      <c r="B245" s="100" t="s">
        <v>1855</v>
      </c>
      <c r="C245" s="100"/>
      <c r="D245" s="178" t="s">
        <v>1644</v>
      </c>
      <c r="E245" s="178" t="s">
        <v>1645</v>
      </c>
      <c r="F245" s="178" t="s">
        <v>1646</v>
      </c>
      <c r="G245" s="178" t="s">
        <v>1647</v>
      </c>
      <c r="H245"/>
      <c r="I245"/>
      <c r="J245"/>
      <c r="K245"/>
      <c r="L245"/>
      <c r="M245"/>
      <c r="N245"/>
      <c r="O245" s="101"/>
      <c r="P245" s="101"/>
      <c r="BE245" s="146">
        <v>423311</v>
      </c>
      <c r="BF245" s="146" t="s">
        <v>644</v>
      </c>
    </row>
    <row r="246" spans="1:58" ht="15" customHeight="1" thickBot="1">
      <c r="A246" s="158" t="s">
        <v>1695</v>
      </c>
      <c r="B246" s="100" t="s">
        <v>1856</v>
      </c>
      <c r="C246" s="100"/>
      <c r="D246" s="178" t="s">
        <v>1912</v>
      </c>
      <c r="E246" s="178" t="s">
        <v>1648</v>
      </c>
      <c r="F246"/>
      <c r="G246"/>
      <c r="H246"/>
      <c r="I246"/>
      <c r="J246"/>
      <c r="K246"/>
      <c r="L246"/>
      <c r="M246"/>
      <c r="N246"/>
      <c r="O246" s="101"/>
      <c r="P246" s="101"/>
      <c r="BE246" s="146">
        <v>423320</v>
      </c>
      <c r="BF246" s="146" t="s">
        <v>645</v>
      </c>
    </row>
    <row r="247" spans="1:58" ht="15" customHeight="1" thickBot="1">
      <c r="A247" s="158" t="s">
        <v>886</v>
      </c>
      <c r="B247" s="100" t="s">
        <v>1857</v>
      </c>
      <c r="C247" s="100"/>
      <c r="D247" s="178" t="s">
        <v>1913</v>
      </c>
      <c r="E247"/>
      <c r="F247"/>
      <c r="G247"/>
      <c r="H247"/>
      <c r="I247"/>
      <c r="J247"/>
      <c r="K247"/>
      <c r="L247"/>
      <c r="M247"/>
      <c r="N247"/>
      <c r="O247" s="101"/>
      <c r="P247" s="101"/>
      <c r="BE247" s="146">
        <v>423321</v>
      </c>
      <c r="BF247" s="146" t="s">
        <v>646</v>
      </c>
    </row>
    <row r="248" spans="1:58" ht="15" customHeight="1" thickBot="1">
      <c r="A248" s="158" t="s">
        <v>1561</v>
      </c>
      <c r="B248" s="100" t="s">
        <v>1858</v>
      </c>
      <c r="C248" s="100"/>
      <c r="D248" s="158" t="s">
        <v>1914</v>
      </c>
      <c r="E248" s="165" t="s">
        <v>1649</v>
      </c>
      <c r="F248"/>
      <c r="G248"/>
      <c r="H248"/>
      <c r="I248"/>
      <c r="J248"/>
      <c r="K248"/>
      <c r="L248"/>
      <c r="M248"/>
      <c r="N248"/>
      <c r="O248" s="101"/>
      <c r="P248" s="101"/>
      <c r="BE248" s="146">
        <v>423322</v>
      </c>
      <c r="BF248" s="146" t="s">
        <v>647</v>
      </c>
    </row>
    <row r="249" spans="1:58" ht="15" customHeight="1" thickBot="1">
      <c r="A249" s="158" t="s">
        <v>1697</v>
      </c>
      <c r="B249" s="100" t="s">
        <v>1859</v>
      </c>
      <c r="C249" s="100"/>
      <c r="D249" s="179" t="s">
        <v>323</v>
      </c>
      <c r="E249" s="179" t="s">
        <v>324</v>
      </c>
      <c r="F249" s="179" t="s">
        <v>325</v>
      </c>
      <c r="G249"/>
      <c r="H249"/>
      <c r="I249"/>
      <c r="J249"/>
      <c r="K249"/>
      <c r="L249"/>
      <c r="M249"/>
      <c r="N249"/>
      <c r="O249" s="101"/>
      <c r="P249" s="101"/>
      <c r="BE249" s="146">
        <v>423323</v>
      </c>
      <c r="BF249" s="146" t="s">
        <v>648</v>
      </c>
    </row>
    <row r="250" spans="1:58" ht="15" customHeight="1" thickBot="1">
      <c r="A250" s="158" t="s">
        <v>1560</v>
      </c>
      <c r="B250" s="100" t="s">
        <v>1860</v>
      </c>
      <c r="C250" s="100"/>
      <c r="D250" s="178" t="s">
        <v>1915</v>
      </c>
      <c r="E250" s="178" t="s">
        <v>1916</v>
      </c>
      <c r="F250"/>
      <c r="G250"/>
      <c r="H250"/>
      <c r="I250"/>
      <c r="J250"/>
      <c r="K250"/>
      <c r="L250"/>
      <c r="M250"/>
      <c r="N250"/>
      <c r="O250" s="101"/>
      <c r="P250" s="101"/>
      <c r="BE250" s="146">
        <v>423390</v>
      </c>
      <c r="BF250" s="146" t="s">
        <v>649</v>
      </c>
    </row>
    <row r="251" spans="1:58" ht="15" customHeight="1" thickBot="1">
      <c r="A251" s="158" t="s">
        <v>1562</v>
      </c>
      <c r="B251" s="100" t="s">
        <v>1861</v>
      </c>
      <c r="C251" s="100"/>
      <c r="D251" s="179" t="s">
        <v>326</v>
      </c>
      <c r="E251" s="158" t="s">
        <v>1917</v>
      </c>
      <c r="F251"/>
      <c r="G251"/>
      <c r="H251"/>
      <c r="I251"/>
      <c r="J251"/>
      <c r="K251"/>
      <c r="L251"/>
      <c r="M251"/>
      <c r="N251"/>
      <c r="O251" s="101"/>
      <c r="P251" s="101"/>
      <c r="BE251" s="146">
        <v>423391</v>
      </c>
      <c r="BF251" s="146" t="s">
        <v>650</v>
      </c>
    </row>
    <row r="252" spans="1:58" ht="15" customHeight="1" thickBot="1">
      <c r="A252" s="158" t="s">
        <v>1698</v>
      </c>
      <c r="B252" s="100" t="s">
        <v>1862</v>
      </c>
      <c r="C252" s="100"/>
      <c r="D252" s="179" t="s">
        <v>1918</v>
      </c>
      <c r="E252" s="179" t="s">
        <v>1919</v>
      </c>
      <c r="F252" s="179" t="s">
        <v>1920</v>
      </c>
      <c r="G252"/>
      <c r="H252"/>
      <c r="I252"/>
      <c r="J252"/>
      <c r="K252"/>
      <c r="L252"/>
      <c r="M252"/>
      <c r="N252"/>
      <c r="O252" s="101"/>
      <c r="P252" s="101"/>
      <c r="BE252" s="146">
        <v>423399</v>
      </c>
      <c r="BF252" s="146" t="s">
        <v>651</v>
      </c>
    </row>
    <row r="253" spans="1:58" ht="15" customHeight="1" thickBot="1">
      <c r="A253" s="158" t="s">
        <v>1699</v>
      </c>
      <c r="B253" s="100" t="s">
        <v>1863</v>
      </c>
      <c r="C253" s="100"/>
      <c r="D253" s="178" t="s">
        <v>1921</v>
      </c>
      <c r="E253" s="178" t="s">
        <v>1922</v>
      </c>
      <c r="F253" s="178" t="s">
        <v>1923</v>
      </c>
      <c r="G253"/>
      <c r="H253"/>
      <c r="I253"/>
      <c r="J253"/>
      <c r="K253"/>
      <c r="L253"/>
      <c r="M253"/>
      <c r="N253"/>
      <c r="O253" s="101"/>
      <c r="P253" s="101"/>
      <c r="BE253" s="146">
        <v>423400</v>
      </c>
      <c r="BF253" s="146" t="s">
        <v>652</v>
      </c>
    </row>
    <row r="254" spans="1:58" ht="15" customHeight="1" thickBot="1">
      <c r="A254" s="158" t="s">
        <v>1563</v>
      </c>
      <c r="B254" s="100" t="s">
        <v>1864</v>
      </c>
      <c r="C254" s="100"/>
      <c r="D254" s="178" t="s">
        <v>1924</v>
      </c>
      <c r="E254" s="178" t="s">
        <v>1925</v>
      </c>
      <c r="F254" s="178" t="s">
        <v>1926</v>
      </c>
      <c r="G254"/>
      <c r="H254"/>
      <c r="I254"/>
      <c r="J254"/>
      <c r="K254"/>
      <c r="L254"/>
      <c r="M254"/>
      <c r="N254"/>
      <c r="O254" s="101"/>
      <c r="P254" s="101"/>
      <c r="BE254" s="146">
        <v>423410</v>
      </c>
      <c r="BF254" s="146" t="s">
        <v>653</v>
      </c>
    </row>
    <row r="255" spans="1:58" ht="15" customHeight="1" thickBot="1">
      <c r="A255" s="158" t="s">
        <v>1700</v>
      </c>
      <c r="B255" s="100" t="s">
        <v>1865</v>
      </c>
      <c r="C255" s="100"/>
      <c r="D255" s="178" t="s">
        <v>1927</v>
      </c>
      <c r="E255" s="178" t="s">
        <v>1928</v>
      </c>
      <c r="F255"/>
      <c r="G255"/>
      <c r="H255"/>
      <c r="I255"/>
      <c r="J255"/>
      <c r="K255"/>
      <c r="L255"/>
      <c r="M255"/>
      <c r="N255"/>
      <c r="O255" s="101"/>
      <c r="P255" s="101"/>
      <c r="BE255" s="146">
        <v>423411</v>
      </c>
      <c r="BF255" s="146" t="s">
        <v>654</v>
      </c>
    </row>
    <row r="256" spans="1:58" ht="15" customHeight="1" thickBot="1">
      <c r="A256" s="158" t="s">
        <v>1564</v>
      </c>
      <c r="B256" s="100" t="s">
        <v>1866</v>
      </c>
      <c r="C256" s="100"/>
      <c r="D256" s="178" t="s">
        <v>327</v>
      </c>
      <c r="E256" s="178" t="s">
        <v>328</v>
      </c>
      <c r="F256" s="178" t="s">
        <v>329</v>
      </c>
      <c r="G256"/>
      <c r="H256"/>
      <c r="I256"/>
      <c r="J256"/>
      <c r="K256"/>
      <c r="L256"/>
      <c r="M256"/>
      <c r="N256"/>
      <c r="O256" s="101"/>
      <c r="P256" s="101"/>
      <c r="BE256" s="146">
        <v>423412</v>
      </c>
      <c r="BF256" s="146" t="s">
        <v>655</v>
      </c>
    </row>
    <row r="257" spans="1:58" ht="15" customHeight="1" thickBot="1">
      <c r="A257" s="158" t="s">
        <v>1701</v>
      </c>
      <c r="B257" s="100" t="s">
        <v>1867</v>
      </c>
      <c r="C257" s="100"/>
      <c r="D257" s="179" t="s">
        <v>1929</v>
      </c>
      <c r="E257" s="178" t="s">
        <v>330</v>
      </c>
      <c r="F257"/>
      <c r="G257"/>
      <c r="H257"/>
      <c r="I257"/>
      <c r="J257"/>
      <c r="K257"/>
      <c r="L257"/>
      <c r="M257"/>
      <c r="N257"/>
      <c r="O257" s="101"/>
      <c r="P257" s="101"/>
      <c r="BE257" s="146">
        <v>423413</v>
      </c>
      <c r="BF257" s="146" t="s">
        <v>656</v>
      </c>
    </row>
    <row r="258" spans="1:58" ht="15" customHeight="1" thickBot="1">
      <c r="A258" s="158" t="s">
        <v>1565</v>
      </c>
      <c r="B258" s="100" t="s">
        <v>1868</v>
      </c>
      <c r="C258" s="100"/>
      <c r="D258" s="178" t="s">
        <v>331</v>
      </c>
      <c r="E258" s="178" t="s">
        <v>332</v>
      </c>
      <c r="F258"/>
      <c r="G258"/>
      <c r="H258"/>
      <c r="I258"/>
      <c r="J258"/>
      <c r="K258"/>
      <c r="L258"/>
      <c r="M258"/>
      <c r="N258"/>
      <c r="O258" s="101"/>
      <c r="P258" s="101"/>
      <c r="BE258" s="146">
        <v>423419</v>
      </c>
      <c r="BF258" s="146" t="s">
        <v>657</v>
      </c>
    </row>
    <row r="259" spans="1:58" ht="15" customHeight="1" thickBot="1">
      <c r="A259" s="158" t="s">
        <v>1702</v>
      </c>
      <c r="B259" s="100" t="s">
        <v>1869</v>
      </c>
      <c r="C259" s="100"/>
      <c r="D259" s="178" t="s">
        <v>1930</v>
      </c>
      <c r="E259" s="179" t="s">
        <v>333</v>
      </c>
      <c r="F259"/>
      <c r="G259"/>
      <c r="H259"/>
      <c r="I259"/>
      <c r="J259"/>
      <c r="K259"/>
      <c r="L259"/>
      <c r="M259"/>
      <c r="N259"/>
      <c r="O259" s="101"/>
      <c r="P259" s="101"/>
      <c r="BE259" s="146">
        <v>423420</v>
      </c>
      <c r="BF259" s="146" t="s">
        <v>658</v>
      </c>
    </row>
    <row r="260" spans="1:58" ht="15" customHeight="1" thickBot="1">
      <c r="A260" s="158" t="s">
        <v>1566</v>
      </c>
      <c r="B260" s="100" t="s">
        <v>1870</v>
      </c>
      <c r="C260" s="100"/>
      <c r="D260" s="178" t="s">
        <v>1931</v>
      </c>
      <c r="E260" s="178" t="s">
        <v>334</v>
      </c>
      <c r="F260" s="165" t="s">
        <v>335</v>
      </c>
      <c r="G260" s="165" t="s">
        <v>336</v>
      </c>
      <c r="H260"/>
      <c r="I260"/>
      <c r="J260"/>
      <c r="K260"/>
      <c r="L260"/>
      <c r="M260"/>
      <c r="N260"/>
      <c r="O260" s="101"/>
      <c r="P260" s="101"/>
      <c r="BE260" s="146">
        <v>423421</v>
      </c>
      <c r="BF260" s="146" t="s">
        <v>659</v>
      </c>
    </row>
    <row r="261" spans="1:58" ht="15" customHeight="1" thickBot="1">
      <c r="A261" s="158" t="s">
        <v>1567</v>
      </c>
      <c r="B261" s="100" t="s">
        <v>1871</v>
      </c>
      <c r="C261" s="100"/>
      <c r="D261" s="178" t="s">
        <v>337</v>
      </c>
      <c r="E261" s="178" t="s">
        <v>338</v>
      </c>
      <c r="F261" s="179" t="s">
        <v>339</v>
      </c>
      <c r="G261"/>
      <c r="H261"/>
      <c r="I261"/>
      <c r="J261"/>
      <c r="K261"/>
      <c r="L261"/>
      <c r="M261"/>
      <c r="N261"/>
      <c r="O261" s="101"/>
      <c r="P261" s="101"/>
      <c r="BE261" s="146">
        <v>423422</v>
      </c>
      <c r="BF261" s="146" t="s">
        <v>660</v>
      </c>
    </row>
    <row r="262" spans="1:58" ht="15" customHeight="1" thickBot="1">
      <c r="A262" s="158" t="s">
        <v>1703</v>
      </c>
      <c r="B262" s="100" t="s">
        <v>1872</v>
      </c>
      <c r="C262" s="100"/>
      <c r="D262" s="178" t="s">
        <v>1932</v>
      </c>
      <c r="E262" s="178" t="s">
        <v>340</v>
      </c>
      <c r="F262"/>
      <c r="G262"/>
      <c r="H262"/>
      <c r="I262"/>
      <c r="J262"/>
      <c r="K262"/>
      <c r="L262"/>
      <c r="M262"/>
      <c r="N262"/>
      <c r="O262" s="101"/>
      <c r="P262" s="101"/>
      <c r="BE262" s="146">
        <v>423430</v>
      </c>
      <c r="BF262" s="146" t="s">
        <v>661</v>
      </c>
    </row>
    <row r="263" spans="1:58" ht="15" customHeight="1" thickBot="1">
      <c r="A263" s="158" t="s">
        <v>1704</v>
      </c>
      <c r="B263" s="100" t="s">
        <v>1873</v>
      </c>
      <c r="C263" s="100"/>
      <c r="D263" s="178" t="s">
        <v>1931</v>
      </c>
      <c r="E263" s="178" t="s">
        <v>1933</v>
      </c>
      <c r="F263" s="178" t="s">
        <v>341</v>
      </c>
      <c r="G263" s="165" t="s">
        <v>1934</v>
      </c>
      <c r="H263" s="165" t="s">
        <v>336</v>
      </c>
      <c r="I263"/>
      <c r="J263"/>
      <c r="K263"/>
      <c r="L263"/>
      <c r="M263"/>
      <c r="N263"/>
      <c r="O263" s="101"/>
      <c r="P263" s="101"/>
      <c r="BE263" s="146">
        <v>423431</v>
      </c>
      <c r="BF263" s="146" t="s">
        <v>661</v>
      </c>
    </row>
    <row r="264" spans="1:58" ht="15" customHeight="1" thickBot="1">
      <c r="A264" s="77" t="s">
        <v>1705</v>
      </c>
      <c r="B264" s="100" t="s">
        <v>1874</v>
      </c>
      <c r="C264" s="100"/>
      <c r="D264" s="179" t="s">
        <v>1935</v>
      </c>
      <c r="E264" s="179" t="s">
        <v>342</v>
      </c>
      <c r="F264" s="158" t="s">
        <v>343</v>
      </c>
      <c r="G264" s="158" t="s">
        <v>344</v>
      </c>
      <c r="H264"/>
      <c r="I264"/>
      <c r="J264"/>
      <c r="K264"/>
      <c r="L264"/>
      <c r="M264"/>
      <c r="N264"/>
      <c r="O264" s="101"/>
      <c r="P264" s="101"/>
      <c r="BE264" s="146">
        <v>423432</v>
      </c>
      <c r="BF264" s="146" t="s">
        <v>662</v>
      </c>
    </row>
    <row r="265" spans="1:58" ht="15" customHeight="1" thickBot="1">
      <c r="A265" s="158" t="s">
        <v>1568</v>
      </c>
      <c r="B265" s="100" t="s">
        <v>1875</v>
      </c>
      <c r="C265" s="100"/>
      <c r="D265" s="179" t="s">
        <v>345</v>
      </c>
      <c r="E265" s="179" t="s">
        <v>1936</v>
      </c>
      <c r="F265"/>
      <c r="G265"/>
      <c r="H265"/>
      <c r="I265"/>
      <c r="J265"/>
      <c r="K265"/>
      <c r="L265"/>
      <c r="M265"/>
      <c r="N265"/>
      <c r="O265" s="101"/>
      <c r="P265" s="101"/>
      <c r="BE265" s="146">
        <v>423439</v>
      </c>
      <c r="BF265" s="146" t="s">
        <v>663</v>
      </c>
    </row>
    <row r="266" spans="1:58" ht="15" customHeight="1" thickBot="1">
      <c r="A266" s="80" t="s">
        <v>1569</v>
      </c>
      <c r="B266" s="100" t="s">
        <v>1876</v>
      </c>
      <c r="C266" s="100"/>
      <c r="D266" s="170" t="s">
        <v>1937</v>
      </c>
      <c r="E266" s="170" t="s">
        <v>1938</v>
      </c>
      <c r="F266" s="170" t="s">
        <v>1939</v>
      </c>
      <c r="G266"/>
      <c r="H266"/>
      <c r="I266"/>
      <c r="J266"/>
      <c r="K266"/>
      <c r="L266"/>
      <c r="M266"/>
      <c r="N266"/>
      <c r="O266" s="101"/>
      <c r="P266" s="101"/>
      <c r="BE266" s="146">
        <v>423440</v>
      </c>
      <c r="BF266" s="146" t="s">
        <v>664</v>
      </c>
    </row>
    <row r="267" spans="1:58" ht="15" customHeight="1" thickBot="1">
      <c r="A267" s="174" t="s">
        <v>1570</v>
      </c>
      <c r="B267" s="100" t="s">
        <v>1877</v>
      </c>
      <c r="C267" s="100"/>
      <c r="D267" s="174" t="s">
        <v>346</v>
      </c>
      <c r="E267" s="174" t="s">
        <v>347</v>
      </c>
      <c r="F267"/>
      <c r="G267"/>
      <c r="H267"/>
      <c r="I267"/>
      <c r="J267"/>
      <c r="K267"/>
      <c r="L267"/>
      <c r="M267"/>
      <c r="N267"/>
      <c r="O267" s="101"/>
      <c r="P267" s="101"/>
      <c r="BE267" s="146">
        <v>423441</v>
      </c>
      <c r="BF267" s="146" t="s">
        <v>665</v>
      </c>
    </row>
    <row r="268" spans="1:58" ht="15" customHeight="1" thickBot="1">
      <c r="A268" s="175" t="s">
        <v>1706</v>
      </c>
      <c r="B268" s="100" t="s">
        <v>1878</v>
      </c>
      <c r="C268" s="100"/>
      <c r="D268" s="170" t="s">
        <v>348</v>
      </c>
      <c r="E268" s="170" t="s">
        <v>1940</v>
      </c>
      <c r="F268" s="170" t="s">
        <v>1941</v>
      </c>
      <c r="G268" s="170" t="s">
        <v>1942</v>
      </c>
      <c r="H268"/>
      <c r="I268"/>
      <c r="J268"/>
      <c r="K268"/>
      <c r="L268"/>
      <c r="M268"/>
      <c r="N268"/>
      <c r="O268" s="101"/>
      <c r="P268" s="101"/>
      <c r="BE268" s="146">
        <v>423449</v>
      </c>
      <c r="BF268" s="146" t="s">
        <v>666</v>
      </c>
    </row>
    <row r="269" spans="1:58" ht="15" customHeight="1" thickBot="1">
      <c r="A269" s="174" t="s">
        <v>1571</v>
      </c>
      <c r="B269" s="100" t="s">
        <v>1879</v>
      </c>
      <c r="C269" s="100"/>
      <c r="D269" s="182" t="s">
        <v>1943</v>
      </c>
      <c r="E269" s="182" t="s">
        <v>349</v>
      </c>
      <c r="F269" s="169" t="s">
        <v>350</v>
      </c>
      <c r="G269" s="169" t="s">
        <v>1944</v>
      </c>
      <c r="H269"/>
      <c r="I269"/>
      <c r="J269"/>
      <c r="K269"/>
      <c r="L269"/>
      <c r="M269"/>
      <c r="N269"/>
      <c r="O269" s="101"/>
      <c r="P269" s="101"/>
      <c r="BE269" s="146">
        <v>423500</v>
      </c>
      <c r="BF269" s="146" t="s">
        <v>667</v>
      </c>
    </row>
    <row r="270" spans="1:58" ht="15" customHeight="1" thickBot="1">
      <c r="A270" s="174" t="s">
        <v>1795</v>
      </c>
      <c r="B270" s="100" t="s">
        <v>1880</v>
      </c>
      <c r="C270" s="100"/>
      <c r="D270" s="170" t="s">
        <v>351</v>
      </c>
      <c r="E270" s="170" t="s">
        <v>1945</v>
      </c>
      <c r="F270" s="170" t="s">
        <v>1946</v>
      </c>
      <c r="G270" s="170" t="s">
        <v>1947</v>
      </c>
      <c r="H270"/>
      <c r="I270"/>
      <c r="J270"/>
      <c r="K270"/>
      <c r="L270"/>
      <c r="M270"/>
      <c r="N270"/>
      <c r="O270" s="101"/>
      <c r="P270" s="101"/>
      <c r="BE270" s="146">
        <v>423510</v>
      </c>
      <c r="BF270" s="146" t="s">
        <v>668</v>
      </c>
    </row>
    <row r="271" spans="1:58" ht="15" customHeight="1" thickBot="1">
      <c r="A271" s="176" t="s">
        <v>1707</v>
      </c>
      <c r="B271" s="100" t="s">
        <v>1881</v>
      </c>
      <c r="C271" s="100"/>
      <c r="D271" s="183" t="s">
        <v>1948</v>
      </c>
      <c r="E271" s="183" t="s">
        <v>352</v>
      </c>
      <c r="F271" s="183" t="s">
        <v>1949</v>
      </c>
      <c r="G271"/>
      <c r="H271"/>
      <c r="I271"/>
      <c r="J271"/>
      <c r="K271"/>
      <c r="L271"/>
      <c r="M271"/>
      <c r="N271"/>
      <c r="O271" s="101"/>
      <c r="P271" s="101"/>
      <c r="BE271" s="146">
        <v>423511</v>
      </c>
      <c r="BF271" s="146" t="s">
        <v>668</v>
      </c>
    </row>
    <row r="272" spans="1:58" ht="15" customHeight="1" thickBot="1">
      <c r="A272" s="177" t="s">
        <v>1708</v>
      </c>
      <c r="B272" s="100" t="s">
        <v>1882</v>
      </c>
      <c r="C272" s="100"/>
      <c r="D272" s="183" t="s">
        <v>1950</v>
      </c>
      <c r="E272" s="183" t="s">
        <v>1951</v>
      </c>
      <c r="F272"/>
      <c r="G272"/>
      <c r="H272"/>
      <c r="I272"/>
      <c r="J272"/>
      <c r="K272"/>
      <c r="L272"/>
      <c r="M272"/>
      <c r="N272"/>
      <c r="O272" s="101"/>
      <c r="P272" s="101"/>
      <c r="BE272" s="146">
        <v>423520</v>
      </c>
      <c r="BF272" s="146" t="s">
        <v>669</v>
      </c>
    </row>
    <row r="273" spans="1:58" ht="15" customHeight="1" thickBot="1">
      <c r="A273" s="158" t="s">
        <v>1572</v>
      </c>
      <c r="B273" s="100" t="s">
        <v>1883</v>
      </c>
      <c r="C273" s="100"/>
      <c r="D273" s="179" t="s">
        <v>353</v>
      </c>
      <c r="E273" s="179" t="s">
        <v>354</v>
      </c>
      <c r="F273" s="179" t="s">
        <v>355</v>
      </c>
      <c r="G273"/>
      <c r="H273"/>
      <c r="I273"/>
      <c r="J273"/>
      <c r="K273"/>
      <c r="L273"/>
      <c r="M273"/>
      <c r="N273"/>
      <c r="O273" s="101"/>
      <c r="P273" s="101"/>
      <c r="BE273" s="146">
        <v>423521</v>
      </c>
      <c r="BF273" s="146" t="s">
        <v>670</v>
      </c>
    </row>
    <row r="274" spans="1:58" ht="15" customHeight="1" thickBot="1">
      <c r="A274" s="158" t="s">
        <v>1573</v>
      </c>
      <c r="B274" s="100" t="s">
        <v>1884</v>
      </c>
      <c r="C274" s="100"/>
      <c r="D274" s="179" t="s">
        <v>356</v>
      </c>
      <c r="E274" s="178" t="s">
        <v>357</v>
      </c>
      <c r="F274" s="178" t="s">
        <v>358</v>
      </c>
      <c r="G274"/>
      <c r="H274"/>
      <c r="I274"/>
      <c r="J274"/>
      <c r="K274"/>
      <c r="L274"/>
      <c r="M274"/>
      <c r="N274"/>
      <c r="O274" s="101"/>
      <c r="P274" s="101"/>
      <c r="BE274" s="146">
        <v>423522</v>
      </c>
      <c r="BF274" s="146" t="s">
        <v>671</v>
      </c>
    </row>
    <row r="275" spans="1:58" ht="15" customHeight="1" thickBot="1">
      <c r="A275" s="158" t="s">
        <v>1709</v>
      </c>
      <c r="B275" s="100" t="s">
        <v>1885</v>
      </c>
      <c r="C275" s="100"/>
      <c r="D275" s="178" t="s">
        <v>1953</v>
      </c>
      <c r="E275" s="178" t="s">
        <v>831</v>
      </c>
      <c r="F275" s="178" t="s">
        <v>832</v>
      </c>
      <c r="G275"/>
      <c r="H275"/>
      <c r="I275"/>
      <c r="J275"/>
      <c r="K275"/>
      <c r="L275"/>
      <c r="M275"/>
      <c r="N275"/>
      <c r="O275" s="101"/>
      <c r="P275" s="101"/>
      <c r="BE275" s="146">
        <v>423530</v>
      </c>
      <c r="BF275" s="146" t="s">
        <v>672</v>
      </c>
    </row>
    <row r="276" spans="1:58" ht="15" customHeight="1" thickBot="1">
      <c r="A276" s="158" t="s">
        <v>1710</v>
      </c>
      <c r="B276" s="100" t="s">
        <v>1886</v>
      </c>
      <c r="C276" s="100"/>
      <c r="D276" s="179" t="s">
        <v>1954</v>
      </c>
      <c r="E276" s="179" t="s">
        <v>833</v>
      </c>
      <c r="F276" s="179" t="s">
        <v>834</v>
      </c>
      <c r="G276"/>
      <c r="H276"/>
      <c r="I276"/>
      <c r="J276"/>
      <c r="K276"/>
      <c r="L276"/>
      <c r="M276"/>
      <c r="N276"/>
      <c r="O276" s="101"/>
      <c r="P276" s="101"/>
      <c r="BE276" s="146">
        <v>423531</v>
      </c>
      <c r="BF276" s="146" t="s">
        <v>673</v>
      </c>
    </row>
    <row r="277" spans="1:58" ht="15" customHeight="1" thickBot="1">
      <c r="A277" s="158" t="s">
        <v>1711</v>
      </c>
      <c r="B277" s="100" t="s">
        <v>1887</v>
      </c>
      <c r="C277" s="100"/>
      <c r="D277" s="179" t="s">
        <v>835</v>
      </c>
      <c r="E277" s="179" t="s">
        <v>836</v>
      </c>
      <c r="F277" s="179" t="s">
        <v>837</v>
      </c>
      <c r="G277"/>
      <c r="H277"/>
      <c r="I277"/>
      <c r="J277"/>
      <c r="K277"/>
      <c r="L277"/>
      <c r="M277"/>
      <c r="N277"/>
      <c r="O277" s="101"/>
      <c r="P277" s="101"/>
      <c r="BE277" s="146">
        <v>423532</v>
      </c>
      <c r="BF277" s="146" t="s">
        <v>674</v>
      </c>
    </row>
    <row r="278" spans="1:58" ht="15" customHeight="1" thickBot="1">
      <c r="A278" s="158" t="s">
        <v>1712</v>
      </c>
      <c r="B278" s="100" t="s">
        <v>1888</v>
      </c>
      <c r="C278" s="100"/>
      <c r="D278" s="158" t="s">
        <v>838</v>
      </c>
      <c r="E278" s="158" t="s">
        <v>839</v>
      </c>
      <c r="F278"/>
      <c r="G278"/>
      <c r="H278"/>
      <c r="I278"/>
      <c r="J278"/>
      <c r="K278"/>
      <c r="L278"/>
      <c r="M278"/>
      <c r="N278"/>
      <c r="O278" s="101"/>
      <c r="P278" s="101"/>
      <c r="BE278" s="146">
        <v>423539</v>
      </c>
      <c r="BF278" s="146" t="s">
        <v>675</v>
      </c>
    </row>
    <row r="279" spans="1:58" ht="15" customHeight="1" thickBot="1">
      <c r="A279" s="158" t="s">
        <v>1574</v>
      </c>
      <c r="B279" s="100" t="s">
        <v>1889</v>
      </c>
      <c r="C279" s="100"/>
      <c r="D279" s="179" t="s">
        <v>840</v>
      </c>
      <c r="E279" s="179" t="s">
        <v>841</v>
      </c>
      <c r="F279" s="179" t="s">
        <v>842</v>
      </c>
      <c r="G279" s="179" t="s">
        <v>843</v>
      </c>
      <c r="H279"/>
      <c r="I279"/>
      <c r="J279"/>
      <c r="K279"/>
      <c r="L279"/>
      <c r="M279"/>
      <c r="N279"/>
      <c r="O279" s="101"/>
      <c r="P279" s="101"/>
      <c r="BE279" s="146">
        <v>423540</v>
      </c>
      <c r="BF279" s="146" t="s">
        <v>676</v>
      </c>
    </row>
    <row r="280" spans="1:58" ht="15" customHeight="1" thickBot="1">
      <c r="A280" s="158" t="s">
        <v>1575</v>
      </c>
      <c r="B280" s="100" t="s">
        <v>1890</v>
      </c>
      <c r="C280" s="100"/>
      <c r="D280" s="179" t="s">
        <v>844</v>
      </c>
      <c r="E280" s="179" t="s">
        <v>845</v>
      </c>
      <c r="F280" s="179" t="s">
        <v>846</v>
      </c>
      <c r="G280" s="179" t="s">
        <v>847</v>
      </c>
      <c r="H280"/>
      <c r="I280"/>
      <c r="J280"/>
      <c r="K280"/>
      <c r="L280"/>
      <c r="M280"/>
      <c r="N280"/>
      <c r="O280" s="101"/>
      <c r="P280" s="101"/>
      <c r="BE280" s="146">
        <v>423541</v>
      </c>
      <c r="BF280" s="146" t="s">
        <v>677</v>
      </c>
    </row>
    <row r="281" spans="1:58" ht="15" customHeight="1" thickBot="1">
      <c r="A281" s="158" t="s">
        <v>1576</v>
      </c>
      <c r="B281" s="100" t="s">
        <v>1891</v>
      </c>
      <c r="C281" s="100"/>
      <c r="D281" s="179" t="s">
        <v>848</v>
      </c>
      <c r="E281" s="179" t="s">
        <v>849</v>
      </c>
      <c r="F281" s="172" t="s">
        <v>850</v>
      </c>
      <c r="G281"/>
      <c r="H281"/>
      <c r="I281"/>
      <c r="J281"/>
      <c r="K281"/>
      <c r="L281"/>
      <c r="M281"/>
      <c r="N281"/>
      <c r="O281" s="101"/>
      <c r="P281" s="101"/>
      <c r="BE281" s="146">
        <v>423542</v>
      </c>
      <c r="BF281" s="146" t="s">
        <v>678</v>
      </c>
    </row>
    <row r="282" spans="1:58" ht="15" customHeight="1" thickBot="1">
      <c r="A282" s="158" t="s">
        <v>1577</v>
      </c>
      <c r="B282" s="100" t="s">
        <v>1892</v>
      </c>
      <c r="C282" s="100"/>
      <c r="D282" s="179" t="s">
        <v>1956</v>
      </c>
      <c r="E282" s="179" t="s">
        <v>1957</v>
      </c>
      <c r="F282" s="179" t="s">
        <v>851</v>
      </c>
      <c r="G282" s="179" t="s">
        <v>852</v>
      </c>
      <c r="H282" s="179" t="s">
        <v>853</v>
      </c>
      <c r="I282"/>
      <c r="J282"/>
      <c r="K282"/>
      <c r="L282"/>
      <c r="M282"/>
      <c r="N282"/>
      <c r="O282" s="101"/>
      <c r="P282" s="101"/>
      <c r="BE282" s="146">
        <v>423590</v>
      </c>
      <c r="BF282" s="146" t="s">
        <v>679</v>
      </c>
    </row>
    <row r="283" spans="1:58" ht="15" customHeight="1" thickBot="1">
      <c r="A283" s="158" t="s">
        <v>1713</v>
      </c>
      <c r="B283" s="100" t="s">
        <v>1893</v>
      </c>
      <c r="C283" s="100"/>
      <c r="D283" s="178" t="s">
        <v>1958</v>
      </c>
      <c r="E283" s="178" t="s">
        <v>1959</v>
      </c>
      <c r="F283" s="179" t="s">
        <v>854</v>
      </c>
      <c r="G283" s="179" t="s">
        <v>1961</v>
      </c>
      <c r="H283"/>
      <c r="I283"/>
      <c r="J283"/>
      <c r="K283"/>
      <c r="L283"/>
      <c r="M283"/>
      <c r="N283"/>
      <c r="O283" s="101"/>
      <c r="P283" s="101"/>
      <c r="BE283" s="146">
        <v>423591</v>
      </c>
      <c r="BF283" s="146" t="s">
        <v>538</v>
      </c>
    </row>
    <row r="284" spans="1:58" ht="15" customHeight="1" thickBot="1">
      <c r="A284" s="158" t="s">
        <v>1714</v>
      </c>
      <c r="B284" s="100" t="s">
        <v>1894</v>
      </c>
      <c r="C284" s="100"/>
      <c r="D284" s="179" t="s">
        <v>1962</v>
      </c>
      <c r="E284" s="179" t="s">
        <v>1963</v>
      </c>
      <c r="F284" s="179" t="s">
        <v>1964</v>
      </c>
      <c r="G284"/>
      <c r="H284"/>
      <c r="I284"/>
      <c r="J284"/>
      <c r="K284"/>
      <c r="L284"/>
      <c r="M284"/>
      <c r="N284"/>
      <c r="O284" s="101"/>
      <c r="P284" s="101"/>
      <c r="BE284" s="146">
        <v>423599</v>
      </c>
      <c r="BF284" s="146" t="s">
        <v>679</v>
      </c>
    </row>
    <row r="285" spans="1:58" ht="15" customHeight="1" thickBot="1">
      <c r="A285" s="158" t="s">
        <v>1715</v>
      </c>
      <c r="B285" s="100" t="s">
        <v>1895</v>
      </c>
      <c r="C285" s="100"/>
      <c r="D285" s="179" t="s">
        <v>1965</v>
      </c>
      <c r="E285" s="179" t="s">
        <v>855</v>
      </c>
      <c r="F285" s="179" t="s">
        <v>1966</v>
      </c>
      <c r="G285"/>
      <c r="H285"/>
      <c r="I285"/>
      <c r="J285"/>
      <c r="K285"/>
      <c r="L285"/>
      <c r="M285"/>
      <c r="N285"/>
      <c r="O285" s="101"/>
      <c r="P285" s="101"/>
      <c r="BE285" s="146">
        <v>423600</v>
      </c>
      <c r="BF285" s="146" t="s">
        <v>680</v>
      </c>
    </row>
    <row r="286" spans="1:58" ht="15" customHeight="1" thickBot="1">
      <c r="A286" s="158" t="s">
        <v>1716</v>
      </c>
      <c r="B286" s="100" t="s">
        <v>1896</v>
      </c>
      <c r="C286" s="100"/>
      <c r="D286" s="179" t="s">
        <v>856</v>
      </c>
      <c r="E286" s="179" t="s">
        <v>1967</v>
      </c>
      <c r="F286" s="179" t="s">
        <v>857</v>
      </c>
      <c r="G286" s="179" t="s">
        <v>858</v>
      </c>
      <c r="H286"/>
      <c r="I286"/>
      <c r="J286"/>
      <c r="K286"/>
      <c r="L286"/>
      <c r="M286"/>
      <c r="N286"/>
      <c r="O286" s="101"/>
      <c r="P286" s="80"/>
      <c r="BE286" s="146">
        <v>423610</v>
      </c>
      <c r="BF286" s="146" t="s">
        <v>681</v>
      </c>
    </row>
    <row r="287" spans="1:58" ht="15" customHeight="1" thickBot="1">
      <c r="A287" s="158" t="s">
        <v>1717</v>
      </c>
      <c r="B287" s="100" t="s">
        <v>1897</v>
      </c>
      <c r="C287" s="100"/>
      <c r="D287" s="179" t="s">
        <v>1968</v>
      </c>
      <c r="E287" s="179" t="s">
        <v>859</v>
      </c>
      <c r="F287" s="179" t="s">
        <v>860</v>
      </c>
      <c r="G287"/>
      <c r="H287"/>
      <c r="I287"/>
      <c r="J287"/>
      <c r="K287"/>
      <c r="L287"/>
      <c r="M287"/>
      <c r="N287"/>
      <c r="O287" s="79"/>
      <c r="P287" s="101"/>
      <c r="BE287" s="146">
        <v>423611</v>
      </c>
      <c r="BF287" s="146" t="s">
        <v>682</v>
      </c>
    </row>
    <row r="288" spans="1:58" ht="15" customHeight="1" thickBot="1">
      <c r="A288" s="77" t="s">
        <v>1796</v>
      </c>
      <c r="B288" s="100" t="s">
        <v>1898</v>
      </c>
      <c r="C288" s="100"/>
      <c r="D288" s="174" t="s">
        <v>1969</v>
      </c>
      <c r="E288" s="174" t="s">
        <v>1970</v>
      </c>
      <c r="F288" s="174" t="s">
        <v>1971</v>
      </c>
      <c r="G288" s="158" t="s">
        <v>1972</v>
      </c>
      <c r="H288" s="158" t="s">
        <v>1973</v>
      </c>
      <c r="I288" s="158" t="s">
        <v>1974</v>
      </c>
      <c r="J288" s="158" t="s">
        <v>1975</v>
      </c>
      <c r="K288" s="158" t="s">
        <v>1976</v>
      </c>
      <c r="L288" s="158" t="s">
        <v>1977</v>
      </c>
      <c r="M288" s="158" t="s">
        <v>1978</v>
      </c>
      <c r="N288" s="158" t="s">
        <v>1979</v>
      </c>
      <c r="O288" s="101"/>
      <c r="P288" s="101"/>
      <c r="BE288" s="146">
        <v>423612</v>
      </c>
      <c r="BF288" s="146" t="s">
        <v>683</v>
      </c>
    </row>
    <row r="289" spans="1:58" ht="15" customHeight="1" thickBot="1">
      <c r="A289" s="77" t="s">
        <v>1797</v>
      </c>
      <c r="B289" s="100" t="s">
        <v>1899</v>
      </c>
      <c r="C289" s="100"/>
      <c r="D289" s="179" t="s">
        <v>861</v>
      </c>
      <c r="E289" s="179" t="s">
        <v>862</v>
      </c>
      <c r="F289" s="179" t="s">
        <v>1980</v>
      </c>
      <c r="G289"/>
      <c r="H289"/>
      <c r="I289"/>
      <c r="J289"/>
      <c r="K289"/>
      <c r="L289"/>
      <c r="M289"/>
      <c r="N289"/>
      <c r="O289" s="101"/>
      <c r="P289" s="101"/>
      <c r="BE289" s="146">
        <v>423620</v>
      </c>
      <c r="BF289" s="146" t="s">
        <v>684</v>
      </c>
    </row>
    <row r="290" spans="1:58" ht="15" customHeight="1" thickBot="1">
      <c r="A290" s="158" t="s">
        <v>1798</v>
      </c>
      <c r="B290" s="100" t="s">
        <v>1900</v>
      </c>
      <c r="C290" s="100"/>
      <c r="D290" s="178" t="s">
        <v>1981</v>
      </c>
      <c r="E290" s="178" t="s">
        <v>863</v>
      </c>
      <c r="F290" s="179" t="s">
        <v>1982</v>
      </c>
      <c r="G290" s="179" t="s">
        <v>864</v>
      </c>
      <c r="H290"/>
      <c r="I290"/>
      <c r="J290"/>
      <c r="K290"/>
      <c r="L290"/>
      <c r="M290"/>
      <c r="N290"/>
      <c r="O290" s="101"/>
      <c r="P290" s="101"/>
      <c r="BE290" s="146">
        <v>423621</v>
      </c>
      <c r="BF290" s="146" t="s">
        <v>684</v>
      </c>
    </row>
    <row r="291" spans="1:58" ht="15" customHeight="1" thickBot="1">
      <c r="A291" s="77" t="s">
        <v>1718</v>
      </c>
      <c r="B291" s="100" t="s">
        <v>1901</v>
      </c>
      <c r="C291" s="100"/>
      <c r="D291" s="173" t="s">
        <v>1983</v>
      </c>
      <c r="E291" s="179" t="s">
        <v>865</v>
      </c>
      <c r="F291" s="179" t="s">
        <v>1984</v>
      </c>
      <c r="G291" s="178" t="s">
        <v>866</v>
      </c>
      <c r="I291"/>
      <c r="J291"/>
      <c r="K291"/>
      <c r="L291"/>
      <c r="M291"/>
      <c r="N291"/>
      <c r="O291" s="101"/>
      <c r="P291" s="101"/>
      <c r="BE291" s="146">
        <v>423700</v>
      </c>
      <c r="BF291" s="146" t="s">
        <v>685</v>
      </c>
    </row>
    <row r="292" spans="1:58" ht="15" customHeight="1" thickBot="1">
      <c r="A292" s="158" t="s">
        <v>1799</v>
      </c>
      <c r="B292" s="100" t="s">
        <v>1902</v>
      </c>
      <c r="C292" s="100"/>
      <c r="D292" s="179" t="s">
        <v>1985</v>
      </c>
      <c r="E292" s="179" t="s">
        <v>1986</v>
      </c>
      <c r="F292"/>
      <c r="G292"/>
      <c r="H292"/>
      <c r="I292"/>
      <c r="J292"/>
      <c r="K292"/>
      <c r="L292"/>
      <c r="M292"/>
      <c r="N292"/>
      <c r="O292" s="101"/>
      <c r="P292" s="101"/>
      <c r="BE292" s="146">
        <v>423710</v>
      </c>
      <c r="BF292" s="146" t="s">
        <v>685</v>
      </c>
    </row>
    <row r="293" spans="1:58" ht="15" customHeight="1" thickBot="1">
      <c r="A293" s="158" t="s">
        <v>1719</v>
      </c>
      <c r="B293" s="100" t="s">
        <v>887</v>
      </c>
      <c r="C293" s="100"/>
      <c r="D293" s="179" t="s">
        <v>1987</v>
      </c>
      <c r="E293" s="179" t="s">
        <v>1988</v>
      </c>
      <c r="F293"/>
      <c r="G293"/>
      <c r="H293"/>
      <c r="I293"/>
      <c r="J293"/>
      <c r="K293"/>
      <c r="L293"/>
      <c r="M293"/>
      <c r="N293"/>
      <c r="O293" s="101"/>
      <c r="P293" s="101"/>
      <c r="BE293" s="146">
        <v>423711</v>
      </c>
      <c r="BF293" s="146" t="s">
        <v>685</v>
      </c>
    </row>
    <row r="294" spans="1:58" ht="15" customHeight="1" thickBot="1">
      <c r="A294" s="158" t="s">
        <v>1720</v>
      </c>
      <c r="B294" s="100" t="s">
        <v>888</v>
      </c>
      <c r="C294" s="100"/>
      <c r="D294" s="179" t="s">
        <v>1989</v>
      </c>
      <c r="E294" s="179" t="s">
        <v>867</v>
      </c>
      <c r="F294" s="179" t="s">
        <v>1990</v>
      </c>
      <c r="G294"/>
      <c r="H294"/>
      <c r="I294"/>
      <c r="J294"/>
      <c r="K294"/>
      <c r="L294"/>
      <c r="M294"/>
      <c r="N294"/>
      <c r="O294" s="101"/>
      <c r="P294" s="101"/>
      <c r="BE294" s="146">
        <v>423712</v>
      </c>
      <c r="BF294" s="146" t="s">
        <v>686</v>
      </c>
    </row>
    <row r="295" spans="1:58" ht="15" customHeight="1" thickBot="1">
      <c r="A295" s="158" t="s">
        <v>1800</v>
      </c>
      <c r="B295" s="100" t="s">
        <v>889</v>
      </c>
      <c r="C295" s="100"/>
      <c r="D295" s="179" t="s">
        <v>1991</v>
      </c>
      <c r="E295" s="179" t="s">
        <v>1992</v>
      </c>
      <c r="F295"/>
      <c r="G295"/>
      <c r="H295"/>
      <c r="I295"/>
      <c r="J295"/>
      <c r="K295"/>
      <c r="L295"/>
      <c r="M295"/>
      <c r="N295"/>
      <c r="O295" s="101"/>
      <c r="P295" s="101"/>
      <c r="BE295" s="146">
        <v>423900</v>
      </c>
      <c r="BF295" s="146" t="s">
        <v>1431</v>
      </c>
    </row>
    <row r="296" spans="1:58" ht="15" customHeight="1">
      <c r="A296" s="77"/>
      <c r="B296" s="100"/>
      <c r="C296" s="100"/>
      <c r="D296" s="77"/>
      <c r="E296" s="77"/>
      <c r="F296" s="77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BE296" s="146">
        <v>423910</v>
      </c>
      <c r="BF296" s="146" t="s">
        <v>1431</v>
      </c>
    </row>
    <row r="297" spans="1:58" ht="15" customHeight="1">
      <c r="A297" s="77"/>
      <c r="B297" s="100"/>
      <c r="C297" s="100"/>
      <c r="D297" s="77"/>
      <c r="E297" s="77"/>
      <c r="F297" s="77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BE297" s="146">
        <v>423911</v>
      </c>
      <c r="BF297" s="146" t="s">
        <v>1431</v>
      </c>
    </row>
    <row r="298" spans="1:58" ht="15" customHeight="1">
      <c r="A298" s="77"/>
      <c r="B298" s="100"/>
      <c r="C298" s="100"/>
      <c r="D298" s="77"/>
      <c r="E298" s="77"/>
      <c r="F298" s="77"/>
      <c r="G298" s="77"/>
      <c r="H298" s="101"/>
      <c r="I298" s="101"/>
      <c r="J298" s="101"/>
      <c r="K298" s="101"/>
      <c r="L298" s="101"/>
      <c r="M298" s="101"/>
      <c r="N298" s="101"/>
      <c r="O298" s="101"/>
      <c r="P298" s="101"/>
      <c r="BE298" s="146">
        <v>424000</v>
      </c>
      <c r="BF298" s="146" t="s">
        <v>1272</v>
      </c>
    </row>
    <row r="299" spans="1:58" ht="15" customHeight="1">
      <c r="A299" s="77"/>
      <c r="B299" s="100"/>
      <c r="C299" s="100"/>
      <c r="D299" s="77"/>
      <c r="E299" s="77"/>
      <c r="F299" s="77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BE299" s="146">
        <v>424100</v>
      </c>
      <c r="BF299" s="146" t="s">
        <v>687</v>
      </c>
    </row>
    <row r="300" spans="1:58" ht="15" customHeight="1">
      <c r="A300" s="77"/>
      <c r="B300" s="100"/>
      <c r="C300" s="100"/>
      <c r="D300" s="77"/>
      <c r="E300" s="77"/>
      <c r="F300" s="77"/>
      <c r="G300" s="77"/>
      <c r="H300" s="77"/>
      <c r="I300" s="77"/>
      <c r="J300" s="77"/>
      <c r="K300" s="101"/>
      <c r="L300" s="101"/>
      <c r="M300" s="101"/>
      <c r="N300" s="101"/>
      <c r="O300" s="101"/>
      <c r="P300" s="101"/>
      <c r="BE300" s="146">
        <v>424110</v>
      </c>
      <c r="BF300" s="146" t="s">
        <v>688</v>
      </c>
    </row>
    <row r="301" spans="1:58" ht="15" customHeight="1">
      <c r="A301" s="77"/>
      <c r="B301" s="100"/>
      <c r="C301" s="100"/>
      <c r="D301" s="77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BE301" s="146">
        <v>424111</v>
      </c>
      <c r="BF301" s="146" t="s">
        <v>689</v>
      </c>
    </row>
    <row r="302" spans="1:58" ht="15" customHeight="1">
      <c r="A302" s="77"/>
      <c r="B302" s="100"/>
      <c r="C302" s="100"/>
      <c r="D302" s="77"/>
      <c r="E302" s="77"/>
      <c r="F302" s="77"/>
      <c r="G302" s="77"/>
      <c r="H302" s="101"/>
      <c r="I302" s="101"/>
      <c r="J302" s="101"/>
      <c r="K302" s="101"/>
      <c r="L302" s="101"/>
      <c r="M302" s="101"/>
      <c r="N302" s="101"/>
      <c r="O302" s="101"/>
      <c r="P302" s="101"/>
      <c r="BE302" s="146">
        <v>424112</v>
      </c>
      <c r="BF302" s="146" t="s">
        <v>690</v>
      </c>
    </row>
    <row r="303" spans="1:58" ht="15" customHeight="1">
      <c r="A303" s="77"/>
      <c r="B303" s="100"/>
      <c r="C303" s="100"/>
      <c r="D303" s="77"/>
      <c r="E303" s="77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BE303" s="146">
        <v>424113</v>
      </c>
      <c r="BF303" s="146" t="s">
        <v>691</v>
      </c>
    </row>
    <row r="304" spans="1:58" ht="15" customHeight="1">
      <c r="A304" s="77"/>
      <c r="B304" s="100"/>
      <c r="C304" s="100"/>
      <c r="D304" s="86"/>
      <c r="E304" s="86"/>
      <c r="F304" s="77"/>
      <c r="G304" s="77"/>
      <c r="H304" s="86"/>
      <c r="I304" s="77"/>
      <c r="J304" s="77"/>
      <c r="K304" s="102"/>
      <c r="L304" s="101"/>
      <c r="M304" s="101"/>
      <c r="N304" s="101"/>
      <c r="O304" s="101"/>
      <c r="P304" s="101"/>
      <c r="BE304" s="146">
        <v>424119</v>
      </c>
      <c r="BF304" s="146" t="s">
        <v>692</v>
      </c>
    </row>
    <row r="305" spans="1:58" ht="15" customHeight="1">
      <c r="A305" s="77"/>
      <c r="B305" s="100"/>
      <c r="C305" s="100"/>
      <c r="D305" s="77"/>
      <c r="E305" s="77"/>
      <c r="F305" s="77"/>
      <c r="G305" s="77"/>
      <c r="H305" s="101"/>
      <c r="I305" s="101"/>
      <c r="J305" s="101"/>
      <c r="K305" s="101"/>
      <c r="L305" s="101"/>
      <c r="M305" s="101"/>
      <c r="N305" s="101"/>
      <c r="O305" s="101"/>
      <c r="P305" s="101"/>
      <c r="BE305" s="146">
        <v>424200</v>
      </c>
      <c r="BF305" s="146" t="s">
        <v>693</v>
      </c>
    </row>
    <row r="306" spans="1:58" ht="15" customHeight="1">
      <c r="A306" s="77"/>
      <c r="B306" s="100"/>
      <c r="C306" s="100"/>
      <c r="D306" s="77"/>
      <c r="E306" s="77"/>
      <c r="F306" s="77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BE306" s="146">
        <v>424210</v>
      </c>
      <c r="BF306" s="146" t="s">
        <v>694</v>
      </c>
    </row>
    <row r="307" spans="1:58" ht="15" customHeight="1">
      <c r="A307" s="77"/>
      <c r="B307" s="100"/>
      <c r="C307" s="100"/>
      <c r="D307" s="77"/>
      <c r="E307" s="77"/>
      <c r="F307" s="77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BE307" s="146">
        <v>424211</v>
      </c>
      <c r="BF307" s="146" t="s">
        <v>694</v>
      </c>
    </row>
    <row r="308" spans="1:58" ht="15" customHeight="1">
      <c r="A308" s="77"/>
      <c r="B308" s="100"/>
      <c r="C308" s="100"/>
      <c r="D308" s="77"/>
      <c r="E308" s="77"/>
      <c r="F308" s="77"/>
      <c r="G308" s="77"/>
      <c r="H308" s="77"/>
      <c r="I308" s="77"/>
      <c r="J308" s="101"/>
      <c r="K308" s="101"/>
      <c r="L308" s="101"/>
      <c r="M308" s="101"/>
      <c r="N308" s="101"/>
      <c r="O308" s="101"/>
      <c r="P308" s="101"/>
      <c r="BE308" s="146">
        <v>424212</v>
      </c>
      <c r="BF308" s="146" t="s">
        <v>695</v>
      </c>
    </row>
    <row r="309" spans="1:58" ht="15" customHeight="1">
      <c r="A309" s="77"/>
      <c r="B309" s="100"/>
      <c r="C309" s="100"/>
      <c r="D309" s="80"/>
      <c r="E309" s="80"/>
      <c r="F309" s="80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BE309" s="146">
        <v>424213</v>
      </c>
      <c r="BF309" s="146" t="s">
        <v>696</v>
      </c>
    </row>
    <row r="310" spans="1:58" ht="15" customHeight="1">
      <c r="A310" s="77"/>
      <c r="B310" s="100"/>
      <c r="C310" s="100"/>
      <c r="D310" s="77"/>
      <c r="E310" s="77"/>
      <c r="F310" s="77"/>
      <c r="G310" s="77"/>
      <c r="H310" s="101"/>
      <c r="I310" s="101"/>
      <c r="J310" s="101"/>
      <c r="K310" s="101"/>
      <c r="L310" s="101"/>
      <c r="M310" s="101"/>
      <c r="N310" s="101"/>
      <c r="O310" s="101"/>
      <c r="P310" s="101"/>
      <c r="BE310" s="146">
        <v>424220</v>
      </c>
      <c r="BF310" s="146" t="s">
        <v>1129</v>
      </c>
    </row>
    <row r="311" spans="1:58" ht="15" customHeight="1">
      <c r="A311" s="77"/>
      <c r="B311" s="100"/>
      <c r="C311" s="100"/>
      <c r="D311" s="86"/>
      <c r="E311" s="86"/>
      <c r="F311" s="77"/>
      <c r="G311" s="77"/>
      <c r="H311" s="101"/>
      <c r="I311" s="101"/>
      <c r="J311" s="101"/>
      <c r="K311" s="101"/>
      <c r="L311" s="101"/>
      <c r="M311" s="101"/>
      <c r="N311" s="101"/>
      <c r="O311" s="101"/>
      <c r="P311" s="101"/>
      <c r="BE311" s="146">
        <v>424221</v>
      </c>
      <c r="BF311" s="146" t="s">
        <v>1129</v>
      </c>
    </row>
    <row r="312" spans="1:58" ht="15" customHeight="1">
      <c r="A312" s="77"/>
      <c r="B312" s="100"/>
      <c r="C312" s="100"/>
      <c r="D312" s="77"/>
      <c r="E312" s="77"/>
      <c r="F312" s="77"/>
      <c r="G312" s="86"/>
      <c r="H312" s="101"/>
      <c r="I312" s="101"/>
      <c r="J312" s="101"/>
      <c r="K312" s="101"/>
      <c r="L312" s="101"/>
      <c r="M312" s="101"/>
      <c r="N312" s="101"/>
      <c r="O312" s="101"/>
      <c r="P312" s="101"/>
      <c r="BE312" s="146">
        <v>424230</v>
      </c>
      <c r="BF312" s="146" t="s">
        <v>697</v>
      </c>
    </row>
    <row r="313" spans="1:58" ht="15" customHeight="1">
      <c r="A313" s="77"/>
      <c r="B313" s="100"/>
      <c r="C313" s="100"/>
      <c r="D313" s="77"/>
      <c r="E313" s="77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BE313" s="146">
        <v>424231</v>
      </c>
      <c r="BF313" s="146" t="s">
        <v>697</v>
      </c>
    </row>
    <row r="314" spans="1:58" ht="15" customHeight="1">
      <c r="A314" s="77"/>
      <c r="B314" s="100"/>
      <c r="C314" s="100"/>
      <c r="D314" s="77"/>
      <c r="E314" s="77"/>
      <c r="F314" s="77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BE314" s="146">
        <v>424300</v>
      </c>
      <c r="BF314" s="146" t="s">
        <v>698</v>
      </c>
    </row>
    <row r="315" spans="1:58" ht="15" customHeight="1">
      <c r="A315" s="77"/>
      <c r="B315" s="100"/>
      <c r="C315" s="100"/>
      <c r="D315" s="77"/>
      <c r="E315" s="77"/>
      <c r="F315" s="77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BE315" s="146">
        <v>424310</v>
      </c>
      <c r="BF315" s="146" t="s">
        <v>699</v>
      </c>
    </row>
    <row r="316" spans="1:58" ht="15" customHeight="1">
      <c r="A316" s="83"/>
      <c r="B316" s="103"/>
      <c r="C316" s="103"/>
      <c r="D316" s="83"/>
      <c r="E316" s="8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BE316" s="146">
        <v>424311</v>
      </c>
      <c r="BF316" s="146" t="s">
        <v>699</v>
      </c>
    </row>
    <row r="317" spans="1:58" ht="15" customHeight="1">
      <c r="A317" s="70"/>
      <c r="B317" s="70"/>
      <c r="C317" s="70"/>
      <c r="D317" s="70"/>
      <c r="E317" s="70"/>
      <c r="F317" s="70"/>
      <c r="BE317" s="146">
        <v>424320</v>
      </c>
      <c r="BF317" s="146" t="s">
        <v>700</v>
      </c>
    </row>
    <row r="318" spans="1:58" ht="15" customHeight="1">
      <c r="A318" s="70"/>
      <c r="B318" s="70"/>
      <c r="C318" s="70"/>
      <c r="D318" s="70"/>
      <c r="E318" s="70"/>
      <c r="F318" s="70"/>
      <c r="BE318" s="146">
        <v>424321</v>
      </c>
      <c r="BF318" s="146" t="s">
        <v>700</v>
      </c>
    </row>
    <row r="319" spans="1:58" ht="15" customHeight="1">
      <c r="A319" s="26" t="s">
        <v>902</v>
      </c>
      <c r="B319" s="56" t="s">
        <v>891</v>
      </c>
      <c r="C319" s="70"/>
      <c r="E319" s="70"/>
      <c r="F319" s="70"/>
      <c r="BE319" s="146">
        <v>424330</v>
      </c>
      <c r="BF319" s="146" t="s">
        <v>701</v>
      </c>
    </row>
    <row r="320" spans="1:58" ht="15" customHeight="1">
      <c r="A320" s="26" t="s">
        <v>903</v>
      </c>
      <c r="B320" s="56" t="s">
        <v>892</v>
      </c>
      <c r="C320" s="70"/>
      <c r="E320" s="70"/>
      <c r="F320" s="70"/>
      <c r="BE320" s="146">
        <v>424331</v>
      </c>
      <c r="BF320" s="146" t="s">
        <v>701</v>
      </c>
    </row>
    <row r="321" spans="1:58" ht="15" customHeight="1">
      <c r="A321" s="26" t="s">
        <v>904</v>
      </c>
      <c r="B321" s="56" t="s">
        <v>893</v>
      </c>
      <c r="C321" s="70"/>
      <c r="E321" s="70"/>
      <c r="F321" s="70"/>
      <c r="BE321" s="146">
        <v>424340</v>
      </c>
      <c r="BF321" s="146" t="s">
        <v>702</v>
      </c>
    </row>
    <row r="322" spans="1:58" ht="15" customHeight="1">
      <c r="A322" s="26" t="s">
        <v>905</v>
      </c>
      <c r="B322" s="56" t="s">
        <v>893</v>
      </c>
      <c r="C322" s="70"/>
      <c r="E322" s="70"/>
      <c r="F322" s="70"/>
      <c r="BE322" s="146">
        <v>424341</v>
      </c>
      <c r="BF322" s="146" t="s">
        <v>702</v>
      </c>
    </row>
    <row r="323" spans="1:58" ht="15" customHeight="1">
      <c r="A323" s="26" t="s">
        <v>989</v>
      </c>
      <c r="B323" s="56" t="s">
        <v>894</v>
      </c>
      <c r="C323" s="70"/>
      <c r="E323" s="70"/>
      <c r="F323" s="70"/>
      <c r="BE323" s="146">
        <v>424350</v>
      </c>
      <c r="BF323" s="146" t="s">
        <v>703</v>
      </c>
    </row>
    <row r="324" spans="1:58" ht="15" customHeight="1">
      <c r="A324" s="26" t="s">
        <v>906</v>
      </c>
      <c r="B324" s="56" t="s">
        <v>895</v>
      </c>
      <c r="C324" s="70"/>
      <c r="E324" s="70"/>
      <c r="F324" s="70"/>
      <c r="BE324" s="146">
        <v>424351</v>
      </c>
      <c r="BF324" s="146" t="s">
        <v>703</v>
      </c>
    </row>
    <row r="325" spans="1:58" ht="15" customHeight="1">
      <c r="A325" s="26" t="s">
        <v>907</v>
      </c>
      <c r="B325" s="56" t="s">
        <v>896</v>
      </c>
      <c r="C325" s="70"/>
      <c r="E325" s="70"/>
      <c r="F325" s="70"/>
      <c r="BE325" s="146">
        <v>424400</v>
      </c>
      <c r="BF325" s="146" t="s">
        <v>704</v>
      </c>
    </row>
    <row r="326" spans="1:58" ht="15" customHeight="1">
      <c r="A326" s="26" t="s">
        <v>908</v>
      </c>
      <c r="B326" s="56" t="s">
        <v>897</v>
      </c>
      <c r="C326" s="70"/>
      <c r="E326" s="70"/>
      <c r="F326" s="70"/>
      <c r="BE326" s="146">
        <v>424410</v>
      </c>
      <c r="BF326" s="146" t="s">
        <v>704</v>
      </c>
    </row>
    <row r="327" spans="1:58" ht="15" customHeight="1">
      <c r="A327" s="26" t="s">
        <v>909</v>
      </c>
      <c r="B327" s="56" t="s">
        <v>897</v>
      </c>
      <c r="C327" s="70"/>
      <c r="E327" s="70"/>
      <c r="F327" s="70"/>
      <c r="BE327" s="146">
        <v>424411</v>
      </c>
      <c r="BF327" s="146" t="s">
        <v>704</v>
      </c>
    </row>
    <row r="328" spans="1:58" ht="15" customHeight="1">
      <c r="A328" s="26" t="s">
        <v>988</v>
      </c>
      <c r="B328" s="56" t="s">
        <v>897</v>
      </c>
      <c r="C328" s="70"/>
      <c r="E328" s="70"/>
      <c r="F328" s="70"/>
      <c r="BE328" s="146">
        <v>424500</v>
      </c>
      <c r="BF328" s="146" t="s">
        <v>705</v>
      </c>
    </row>
    <row r="329" spans="1:58" ht="15" customHeight="1">
      <c r="A329" s="26" t="s">
        <v>910</v>
      </c>
      <c r="B329" s="56" t="s">
        <v>898</v>
      </c>
      <c r="C329" s="70"/>
      <c r="E329" s="70"/>
      <c r="F329" s="70"/>
      <c r="BE329" s="146">
        <v>424510</v>
      </c>
      <c r="BF329" s="146" t="s">
        <v>705</v>
      </c>
    </row>
    <row r="330" spans="1:58" ht="15" customHeight="1">
      <c r="A330" s="26" t="s">
        <v>911</v>
      </c>
      <c r="B330" s="56" t="s">
        <v>899</v>
      </c>
      <c r="C330" s="70"/>
      <c r="D330" s="70"/>
      <c r="E330" s="70"/>
      <c r="F330" s="70"/>
      <c r="BE330" s="146">
        <v>424511</v>
      </c>
      <c r="BF330" s="146" t="s">
        <v>705</v>
      </c>
    </row>
    <row r="331" spans="1:58" ht="15" customHeight="1">
      <c r="A331" s="26" t="s">
        <v>912</v>
      </c>
      <c r="B331" s="56" t="s">
        <v>900</v>
      </c>
      <c r="C331" s="70"/>
      <c r="D331" s="70"/>
      <c r="E331" s="70"/>
      <c r="F331" s="70"/>
      <c r="BE331" s="146">
        <v>424600</v>
      </c>
      <c r="BF331" s="146" t="s">
        <v>706</v>
      </c>
    </row>
    <row r="332" spans="1:58" ht="15" customHeight="1">
      <c r="A332" s="26" t="s">
        <v>913</v>
      </c>
      <c r="B332" s="56" t="s">
        <v>901</v>
      </c>
      <c r="C332" s="70"/>
      <c r="D332" s="70"/>
      <c r="E332" s="70"/>
      <c r="F332" s="70"/>
      <c r="BE332" s="146">
        <v>424610</v>
      </c>
      <c r="BF332" s="146" t="s">
        <v>707</v>
      </c>
    </row>
    <row r="333" spans="1:58" ht="15" customHeight="1">
      <c r="A333" s="26" t="s">
        <v>914</v>
      </c>
      <c r="B333" s="56" t="s">
        <v>892</v>
      </c>
      <c r="C333" s="70"/>
      <c r="D333" s="70"/>
      <c r="E333" s="70"/>
      <c r="F333" s="70"/>
      <c r="BE333" s="146">
        <v>424611</v>
      </c>
      <c r="BF333" s="146" t="s">
        <v>707</v>
      </c>
    </row>
    <row r="334" spans="1:58" ht="15" customHeight="1">
      <c r="B334" s="70"/>
      <c r="C334" s="70"/>
      <c r="D334" s="70"/>
      <c r="E334" s="70"/>
      <c r="F334" s="70"/>
      <c r="BE334" s="146">
        <v>424620</v>
      </c>
      <c r="BF334" s="146" t="s">
        <v>708</v>
      </c>
    </row>
    <row r="335" spans="1:58" ht="15" customHeight="1">
      <c r="B335" s="70"/>
      <c r="C335" s="286"/>
      <c r="D335" s="291" t="s">
        <v>319</v>
      </c>
      <c r="E335" s="291"/>
      <c r="F335" s="291" t="s">
        <v>320</v>
      </c>
      <c r="G335" s="291"/>
      <c r="H335" s="291" t="s">
        <v>321</v>
      </c>
      <c r="I335" s="291"/>
      <c r="J335" s="291" t="s">
        <v>322</v>
      </c>
      <c r="K335" s="291"/>
      <c r="BE335" s="146">
        <v>424621</v>
      </c>
      <c r="BF335" s="146" t="s">
        <v>708</v>
      </c>
    </row>
    <row r="336" spans="1:58" ht="15" customHeight="1">
      <c r="A336" s="70"/>
      <c r="B336" s="70"/>
      <c r="C336" s="287" t="s">
        <v>1397</v>
      </c>
      <c r="D336" s="286" t="s">
        <v>0</v>
      </c>
      <c r="E336" s="286" t="s">
        <v>1</v>
      </c>
      <c r="F336" s="286" t="s">
        <v>0</v>
      </c>
      <c r="G336" s="286" t="s">
        <v>2</v>
      </c>
      <c r="H336" s="286" t="s">
        <v>0</v>
      </c>
      <c r="I336" s="286" t="s">
        <v>2</v>
      </c>
      <c r="J336" s="286" t="s">
        <v>0</v>
      </c>
      <c r="K336" s="286" t="s">
        <v>2</v>
      </c>
      <c r="BE336" s="146">
        <v>424630</v>
      </c>
      <c r="BF336" s="146" t="s">
        <v>709</v>
      </c>
    </row>
    <row r="337" spans="1:58" ht="15" customHeight="1">
      <c r="A337" s="308">
        <v>1</v>
      </c>
      <c r="B337" s="308" t="str">
        <f ca="1">IF(M337&gt;0,MAX($B$335:B336)+1,"")</f>
        <v/>
      </c>
      <c r="C337" s="308" t="str">
        <f ca="1">IF(ISERROR(INDEX(WS,ROWS($A$337:$A337))),"",MID(INDEX(WS,ROWS($A$337:$A337)), FIND("]",INDEX(WS,ROWS($A$337:$A337)))+1,32))&amp;T(NOW())</f>
        <v>Програм</v>
      </c>
      <c r="D337" s="309">
        <f t="shared" ref="D337:D368" ca="1" si="7">IF($C337&lt;&gt;"",INDIRECT("'"&amp;$C337&amp;"'"&amp;"!y2"),"")</f>
        <v>0</v>
      </c>
      <c r="E337" s="309">
        <f t="shared" ref="E337:E368" ca="1" si="8">IF($C337&lt;&gt;"",INDIRECT("'"&amp;$C337&amp;"'"&amp;"!z2"),"")</f>
        <v>0</v>
      </c>
      <c r="F337" s="309">
        <f t="shared" ref="F337:F368" ca="1" si="9">IF($C337&lt;&gt;"",INDIRECT("'"&amp;$C337&amp;"'"&amp;"!aa2"),"")</f>
        <v>0</v>
      </c>
      <c r="G337" s="309">
        <f t="shared" ref="G337:G368" ca="1" si="10">IF($C337&lt;&gt;"",INDIRECT("'"&amp;$C337&amp;"'"&amp;"!ab2"),"")</f>
        <v>0</v>
      </c>
      <c r="H337" s="309">
        <f t="shared" ref="H337:H368" ca="1" si="11">IF($C337&lt;&gt;"",INDIRECT("'"&amp;$C337&amp;"'"&amp;"!ac2"),"")</f>
        <v>0</v>
      </c>
      <c r="I337" s="309">
        <f t="shared" ref="I337:I368" ca="1" si="12">IF($C337&lt;&gt;"",INDIRECT("'"&amp;$C337&amp;"'"&amp;"!ad2"),"")</f>
        <v>0</v>
      </c>
      <c r="J337" s="309">
        <f t="shared" ref="J337:J368" ca="1" si="13">IF($C337&lt;&gt;"",INDIRECT("'"&amp;$C337&amp;"'"&amp;"!ae2"),"")</f>
        <v>0</v>
      </c>
      <c r="K337" s="309">
        <f t="shared" ref="K337:K368" ca="1" si="14">IF($C337&lt;&gt;"",INDIRECT("'"&amp;$C337&amp;"'"&amp;"!af2"),"")</f>
        <v>0</v>
      </c>
      <c r="L337" s="309">
        <f t="shared" ref="L337:L368" ca="1" si="15">IF($C337&lt;&gt;"",INDIRECT("'"&amp;$C337&amp;"'"&amp;"!ag2"),"")</f>
        <v>0</v>
      </c>
      <c r="M337" s="308">
        <f ca="1">SUM(E337:L337)</f>
        <v>0</v>
      </c>
      <c r="BE337" s="146">
        <v>424631</v>
      </c>
      <c r="BF337" s="146" t="s">
        <v>709</v>
      </c>
    </row>
    <row r="338" spans="1:58" ht="15" customHeight="1">
      <c r="A338" s="308">
        <v>2</v>
      </c>
      <c r="B338" s="308" t="str">
        <f ca="1">IF(M338&gt;0,MAX($B$335:B337)+1,"")</f>
        <v/>
      </c>
      <c r="C338" s="308" t="str">
        <f ca="1">IF(ISERROR(INDEX(WS,ROWS($A$337:$A338))),"",MID(INDEX(WS,ROWS($A$337:$A338)), FIND("]",INDEX(WS,ROWS($A$337:$A338)))+1,32))&amp;T(NOW())</f>
        <v>Програмска активност</v>
      </c>
      <c r="D338" s="309" t="str">
        <f ca="1">IF($C338&lt;&gt;"",INDIRECT("'"&amp;$C338&amp;"'"&amp;"!y2"),"")</f>
        <v>0 ()</v>
      </c>
      <c r="E338" s="309">
        <f t="shared" ca="1" si="8"/>
        <v>0</v>
      </c>
      <c r="F338" s="309">
        <f t="shared" ca="1" si="9"/>
        <v>0</v>
      </c>
      <c r="G338" s="309">
        <f t="shared" ca="1" si="10"/>
        <v>0</v>
      </c>
      <c r="H338" s="309">
        <f t="shared" ca="1" si="11"/>
        <v>0</v>
      </c>
      <c r="I338" s="309">
        <f t="shared" ca="1" si="12"/>
        <v>0</v>
      </c>
      <c r="J338" s="309">
        <f t="shared" ca="1" si="13"/>
        <v>0</v>
      </c>
      <c r="K338" s="309">
        <f t="shared" ca="1" si="14"/>
        <v>0</v>
      </c>
      <c r="L338" s="309">
        <f t="shared" ca="1" si="15"/>
        <v>0</v>
      </c>
      <c r="M338" s="308">
        <f t="shared" ref="M338:M401" ca="1" si="16">SUM(E338:L338)</f>
        <v>0</v>
      </c>
      <c r="BE338" s="146">
        <v>424900</v>
      </c>
      <c r="BF338" s="146" t="s">
        <v>710</v>
      </c>
    </row>
    <row r="339" spans="1:58">
      <c r="A339" s="308">
        <v>3</v>
      </c>
      <c r="B339" s="308" t="str">
        <f ca="1">IF(M339&gt;0,MAX($B$335:B338)+1,"")</f>
        <v/>
      </c>
      <c r="C339" s="308" t="str">
        <f ca="1">IF(ISERROR(INDEX(WS,ROWS($A$337:$A339))),"",MID(INDEX(WS,ROWS($A$337:$A339)), FIND("]",INDEX(WS,ROWS($A$337:$A339)))+1,32))&amp;T(NOW())</f>
        <v>Пројекат</v>
      </c>
      <c r="D339" s="309" t="str">
        <f t="shared" ca="1" si="7"/>
        <v>-    ()</v>
      </c>
      <c r="E339" s="309">
        <f t="shared" ca="1" si="8"/>
        <v>0</v>
      </c>
      <c r="F339" s="309">
        <f t="shared" ca="1" si="9"/>
        <v>0</v>
      </c>
      <c r="G339" s="309">
        <f t="shared" ca="1" si="10"/>
        <v>0</v>
      </c>
      <c r="H339" s="309">
        <f t="shared" ca="1" si="11"/>
        <v>0</v>
      </c>
      <c r="I339" s="309">
        <f t="shared" ca="1" si="12"/>
        <v>0</v>
      </c>
      <c r="J339" s="309">
        <f t="shared" ca="1" si="13"/>
        <v>0</v>
      </c>
      <c r="K339" s="309">
        <f t="shared" ca="1" si="14"/>
        <v>0</v>
      </c>
      <c r="L339" s="309">
        <f t="shared" ca="1" si="15"/>
        <v>0</v>
      </c>
      <c r="M339" s="308">
        <f t="shared" ca="1" si="16"/>
        <v>0</v>
      </c>
      <c r="BE339" s="146">
        <v>424910</v>
      </c>
      <c r="BF339" s="146" t="s">
        <v>710</v>
      </c>
    </row>
    <row r="340" spans="1:58">
      <c r="A340" s="308">
        <v>4</v>
      </c>
      <c r="B340" s="308" t="str">
        <f ca="1">IF(M340&gt;0,MAX($B$335:B339)+1,"")</f>
        <v/>
      </c>
      <c r="C340" s="308" t="str">
        <f ca="1">IF(ISERROR(INDEX(WS,ROWS($A$337:$A340))),"",MID(INDEX(WS,ROWS($A$337:$A340)), FIND("]",INDEX(WS,ROWS($A$337:$A340)))+1,32))&amp;T(NOW())</f>
        <v>Упутство</v>
      </c>
      <c r="D340" s="309">
        <f t="shared" ca="1" si="7"/>
        <v>0</v>
      </c>
      <c r="E340" s="309">
        <f t="shared" ca="1" si="8"/>
        <v>0</v>
      </c>
      <c r="F340" s="309">
        <f t="shared" ca="1" si="9"/>
        <v>0</v>
      </c>
      <c r="G340" s="309">
        <f t="shared" ca="1" si="10"/>
        <v>0</v>
      </c>
      <c r="H340" s="309">
        <f t="shared" ca="1" si="11"/>
        <v>0</v>
      </c>
      <c r="I340" s="309">
        <f t="shared" ca="1" si="12"/>
        <v>0</v>
      </c>
      <c r="J340" s="309">
        <f t="shared" ca="1" si="13"/>
        <v>0</v>
      </c>
      <c r="K340" s="309">
        <f t="shared" ca="1" si="14"/>
        <v>0</v>
      </c>
      <c r="L340" s="309">
        <f t="shared" ca="1" si="15"/>
        <v>0</v>
      </c>
      <c r="M340" s="308">
        <f t="shared" ca="1" si="16"/>
        <v>0</v>
      </c>
      <c r="BE340" s="146">
        <v>424911</v>
      </c>
      <c r="BF340" s="146" t="s">
        <v>710</v>
      </c>
    </row>
    <row r="341" spans="1:58">
      <c r="A341" s="308">
        <v>5</v>
      </c>
      <c r="B341" s="308" t="str">
        <f ca="1">IF(M341&gt;0,MAX($B$335:B340)+1,"")</f>
        <v/>
      </c>
      <c r="C341" s="308" t="str">
        <f ca="1">IF(ISERROR(INDEX(WS,ROWS($A$337:$A341))),"",MID(INDEX(WS,ROWS($A$337:$A341)), FIND("]",INDEX(WS,ROWS($A$337:$A341)))+1,32))&amp;T(NOW())</f>
        <v/>
      </c>
      <c r="D341" s="309" t="str">
        <f t="shared" ca="1" si="7"/>
        <v/>
      </c>
      <c r="E341" s="309" t="str">
        <f t="shared" ca="1" si="8"/>
        <v/>
      </c>
      <c r="F341" s="309" t="str">
        <f t="shared" ca="1" si="9"/>
        <v/>
      </c>
      <c r="G341" s="309" t="str">
        <f t="shared" ca="1" si="10"/>
        <v/>
      </c>
      <c r="H341" s="309" t="str">
        <f t="shared" ca="1" si="11"/>
        <v/>
      </c>
      <c r="I341" s="309" t="str">
        <f t="shared" ca="1" si="12"/>
        <v/>
      </c>
      <c r="J341" s="309" t="str">
        <f t="shared" ca="1" si="13"/>
        <v/>
      </c>
      <c r="K341" s="309" t="str">
        <f t="shared" ca="1" si="14"/>
        <v/>
      </c>
      <c r="L341" s="309" t="str">
        <f t="shared" ca="1" si="15"/>
        <v/>
      </c>
      <c r="M341" s="308">
        <f t="shared" ca="1" si="16"/>
        <v>0</v>
      </c>
      <c r="BE341" s="146">
        <v>425000</v>
      </c>
      <c r="BF341" s="146" t="s">
        <v>1273</v>
      </c>
    </row>
    <row r="342" spans="1:58">
      <c r="A342" s="308">
        <v>6</v>
      </c>
      <c r="B342" s="308" t="str">
        <f ca="1">IF(M342&gt;0,MAX($B$335:B341)+1,"")</f>
        <v/>
      </c>
      <c r="C342" s="308" t="str">
        <f ca="1">IF(ISERROR(INDEX(WS,ROWS($A$337:$A342))),"",MID(INDEX(WS,ROWS($A$337:$A342)), FIND("]",INDEX(WS,ROWS($A$337:$A342)))+1,32))&amp;T(NOW())</f>
        <v/>
      </c>
      <c r="D342" s="309" t="str">
        <f t="shared" ca="1" si="7"/>
        <v/>
      </c>
      <c r="E342" s="309" t="str">
        <f t="shared" ca="1" si="8"/>
        <v/>
      </c>
      <c r="F342" s="309" t="str">
        <f t="shared" ca="1" si="9"/>
        <v/>
      </c>
      <c r="G342" s="309" t="str">
        <f t="shared" ca="1" si="10"/>
        <v/>
      </c>
      <c r="H342" s="309" t="str">
        <f t="shared" ca="1" si="11"/>
        <v/>
      </c>
      <c r="I342" s="309" t="str">
        <f t="shared" ca="1" si="12"/>
        <v/>
      </c>
      <c r="J342" s="309" t="str">
        <f t="shared" ca="1" si="13"/>
        <v/>
      </c>
      <c r="K342" s="309" t="str">
        <f t="shared" ca="1" si="14"/>
        <v/>
      </c>
      <c r="L342" s="309" t="str">
        <f t="shared" ca="1" si="15"/>
        <v/>
      </c>
      <c r="M342" s="308">
        <f t="shared" ca="1" si="16"/>
        <v>0</v>
      </c>
      <c r="BE342" s="146">
        <v>425100</v>
      </c>
      <c r="BF342" s="146" t="s">
        <v>711</v>
      </c>
    </row>
    <row r="343" spans="1:58">
      <c r="A343" s="308">
        <v>7</v>
      </c>
      <c r="B343" s="308" t="str">
        <f ca="1">IF(M343&gt;0,MAX($B$335:B342)+1,"")</f>
        <v/>
      </c>
      <c r="C343" s="308" t="str">
        <f ca="1">IF(ISERROR(INDEX(WS,ROWS($A$337:$A343))),"",MID(INDEX(WS,ROWS($A$337:$A343)), FIND("]",INDEX(WS,ROWS($A$337:$A343)))+1,32))&amp;T(NOW())</f>
        <v/>
      </c>
      <c r="D343" s="309" t="str">
        <f t="shared" ca="1" si="7"/>
        <v/>
      </c>
      <c r="E343" s="309" t="str">
        <f t="shared" ca="1" si="8"/>
        <v/>
      </c>
      <c r="F343" s="309" t="str">
        <f t="shared" ca="1" si="9"/>
        <v/>
      </c>
      <c r="G343" s="309" t="str">
        <f t="shared" ca="1" si="10"/>
        <v/>
      </c>
      <c r="H343" s="309" t="str">
        <f t="shared" ca="1" si="11"/>
        <v/>
      </c>
      <c r="I343" s="309" t="str">
        <f t="shared" ca="1" si="12"/>
        <v/>
      </c>
      <c r="J343" s="309" t="str">
        <f t="shared" ca="1" si="13"/>
        <v/>
      </c>
      <c r="K343" s="309" t="str">
        <f t="shared" ca="1" si="14"/>
        <v/>
      </c>
      <c r="L343" s="309" t="str">
        <f t="shared" ca="1" si="15"/>
        <v/>
      </c>
      <c r="M343" s="308">
        <f t="shared" ca="1" si="16"/>
        <v>0</v>
      </c>
      <c r="BE343" s="146">
        <v>425110</v>
      </c>
      <c r="BF343" s="146" t="s">
        <v>712</v>
      </c>
    </row>
    <row r="344" spans="1:58">
      <c r="A344" s="308">
        <v>8</v>
      </c>
      <c r="B344" s="308" t="str">
        <f ca="1">IF(M344&gt;0,MAX($B$335:B343)+1,"")</f>
        <v/>
      </c>
      <c r="C344" s="308" t="str">
        <f ca="1">IF(ISERROR(INDEX(WS,ROWS($A$337:$A344))),"",MID(INDEX(WS,ROWS($A$337:$A344)), FIND("]",INDEX(WS,ROWS($A$337:$A344)))+1,32))&amp;T(NOW())</f>
        <v/>
      </c>
      <c r="D344" s="309" t="str">
        <f t="shared" ca="1" si="7"/>
        <v/>
      </c>
      <c r="E344" s="309" t="str">
        <f t="shared" ca="1" si="8"/>
        <v/>
      </c>
      <c r="F344" s="309" t="str">
        <f t="shared" ca="1" si="9"/>
        <v/>
      </c>
      <c r="G344" s="309" t="str">
        <f t="shared" ca="1" si="10"/>
        <v/>
      </c>
      <c r="H344" s="309" t="str">
        <f t="shared" ca="1" si="11"/>
        <v/>
      </c>
      <c r="I344" s="309" t="str">
        <f t="shared" ca="1" si="12"/>
        <v/>
      </c>
      <c r="J344" s="309" t="str">
        <f t="shared" ca="1" si="13"/>
        <v/>
      </c>
      <c r="K344" s="309" t="str">
        <f t="shared" ca="1" si="14"/>
        <v/>
      </c>
      <c r="L344" s="309" t="str">
        <f t="shared" ca="1" si="15"/>
        <v/>
      </c>
      <c r="M344" s="308">
        <f t="shared" ca="1" si="16"/>
        <v>0</v>
      </c>
      <c r="BE344" s="146">
        <v>425111</v>
      </c>
      <c r="BF344" s="146" t="s">
        <v>713</v>
      </c>
    </row>
    <row r="345" spans="1:58">
      <c r="A345" s="308">
        <v>9</v>
      </c>
      <c r="B345" s="308" t="str">
        <f ca="1">IF(M345&gt;0,MAX($B$335:B344)+1,"")</f>
        <v/>
      </c>
      <c r="C345" s="308" t="str">
        <f ca="1">IF(ISERROR(INDEX(WS,ROWS($A$337:$A345))),"",MID(INDEX(WS,ROWS($A$337:$A345)), FIND("]",INDEX(WS,ROWS($A$337:$A345)))+1,32))&amp;T(NOW())</f>
        <v/>
      </c>
      <c r="D345" s="309" t="str">
        <f t="shared" ca="1" si="7"/>
        <v/>
      </c>
      <c r="E345" s="309" t="str">
        <f t="shared" ca="1" si="8"/>
        <v/>
      </c>
      <c r="F345" s="309" t="str">
        <f t="shared" ca="1" si="9"/>
        <v/>
      </c>
      <c r="G345" s="309" t="str">
        <f t="shared" ca="1" si="10"/>
        <v/>
      </c>
      <c r="H345" s="309" t="str">
        <f t="shared" ca="1" si="11"/>
        <v/>
      </c>
      <c r="I345" s="309" t="str">
        <f t="shared" ca="1" si="12"/>
        <v/>
      </c>
      <c r="J345" s="309" t="str">
        <f t="shared" ca="1" si="13"/>
        <v/>
      </c>
      <c r="K345" s="309" t="str">
        <f t="shared" ca="1" si="14"/>
        <v/>
      </c>
      <c r="L345" s="309" t="str">
        <f t="shared" ca="1" si="15"/>
        <v/>
      </c>
      <c r="M345" s="308">
        <f t="shared" ca="1" si="16"/>
        <v>0</v>
      </c>
      <c r="BE345" s="146">
        <v>425112</v>
      </c>
      <c r="BF345" s="146" t="s">
        <v>714</v>
      </c>
    </row>
    <row r="346" spans="1:58">
      <c r="A346" s="308">
        <v>10</v>
      </c>
      <c r="B346" s="308" t="str">
        <f ca="1">IF(M346&gt;0,MAX($B$335:B345)+1,"")</f>
        <v/>
      </c>
      <c r="C346" s="308" t="str">
        <f ca="1">IF(ISERROR(INDEX(WS,ROWS($A$337:$A346))),"",MID(INDEX(WS,ROWS($A$337:$A346)), FIND("]",INDEX(WS,ROWS($A$337:$A346)))+1,32))&amp;T(NOW())</f>
        <v/>
      </c>
      <c r="D346" s="309" t="str">
        <f t="shared" ca="1" si="7"/>
        <v/>
      </c>
      <c r="E346" s="309" t="str">
        <f t="shared" ca="1" si="8"/>
        <v/>
      </c>
      <c r="F346" s="309" t="str">
        <f t="shared" ca="1" si="9"/>
        <v/>
      </c>
      <c r="G346" s="309" t="str">
        <f t="shared" ca="1" si="10"/>
        <v/>
      </c>
      <c r="H346" s="309" t="str">
        <f t="shared" ca="1" si="11"/>
        <v/>
      </c>
      <c r="I346" s="309" t="str">
        <f t="shared" ca="1" si="12"/>
        <v/>
      </c>
      <c r="J346" s="309" t="str">
        <f t="shared" ca="1" si="13"/>
        <v/>
      </c>
      <c r="K346" s="309" t="str">
        <f t="shared" ca="1" si="14"/>
        <v/>
      </c>
      <c r="L346" s="309" t="str">
        <f t="shared" ca="1" si="15"/>
        <v/>
      </c>
      <c r="M346" s="308">
        <f t="shared" ca="1" si="16"/>
        <v>0</v>
      </c>
      <c r="BE346" s="146">
        <v>425113</v>
      </c>
      <c r="BF346" s="146" t="s">
        <v>715</v>
      </c>
    </row>
    <row r="347" spans="1:58">
      <c r="A347" s="308">
        <v>11</v>
      </c>
      <c r="B347" s="308" t="str">
        <f ca="1">IF(M347&gt;0,MAX($B$335:B346)+1,"")</f>
        <v/>
      </c>
      <c r="C347" s="308" t="str">
        <f ca="1">IF(ISERROR(INDEX(WS,ROWS($A$337:$A347))),"",MID(INDEX(WS,ROWS($A$337:$A347)), FIND("]",INDEX(WS,ROWS($A$337:$A347)))+1,32))&amp;T(NOW())</f>
        <v/>
      </c>
      <c r="D347" s="309" t="str">
        <f t="shared" ca="1" si="7"/>
        <v/>
      </c>
      <c r="E347" s="309" t="str">
        <f t="shared" ca="1" si="8"/>
        <v/>
      </c>
      <c r="F347" s="309" t="str">
        <f t="shared" ca="1" si="9"/>
        <v/>
      </c>
      <c r="G347" s="309" t="str">
        <f t="shared" ca="1" si="10"/>
        <v/>
      </c>
      <c r="H347" s="309" t="str">
        <f t="shared" ca="1" si="11"/>
        <v/>
      </c>
      <c r="I347" s="309" t="str">
        <f t="shared" ca="1" si="12"/>
        <v/>
      </c>
      <c r="J347" s="309" t="str">
        <f t="shared" ca="1" si="13"/>
        <v/>
      </c>
      <c r="K347" s="309" t="str">
        <f t="shared" ca="1" si="14"/>
        <v/>
      </c>
      <c r="L347" s="309" t="str">
        <f t="shared" ca="1" si="15"/>
        <v/>
      </c>
      <c r="M347" s="308">
        <f t="shared" ca="1" si="16"/>
        <v>0</v>
      </c>
      <c r="BE347" s="146">
        <v>425114</v>
      </c>
      <c r="BF347" s="146" t="s">
        <v>716</v>
      </c>
    </row>
    <row r="348" spans="1:58">
      <c r="A348" s="308">
        <v>12</v>
      </c>
      <c r="B348" s="308" t="str">
        <f ca="1">IF(M348&gt;0,MAX($B$335:B347)+1,"")</f>
        <v/>
      </c>
      <c r="C348" s="308" t="str">
        <f ca="1">IF(ISERROR(INDEX(WS,ROWS($A$337:$A348))),"",MID(INDEX(WS,ROWS($A$337:$A348)), FIND("]",INDEX(WS,ROWS($A$337:$A348)))+1,32))&amp;T(NOW())</f>
        <v/>
      </c>
      <c r="D348" s="309" t="str">
        <f t="shared" ca="1" si="7"/>
        <v/>
      </c>
      <c r="E348" s="309" t="str">
        <f t="shared" ca="1" si="8"/>
        <v/>
      </c>
      <c r="F348" s="309" t="str">
        <f t="shared" ca="1" si="9"/>
        <v/>
      </c>
      <c r="G348" s="309" t="str">
        <f t="shared" ca="1" si="10"/>
        <v/>
      </c>
      <c r="H348" s="309" t="str">
        <f t="shared" ca="1" si="11"/>
        <v/>
      </c>
      <c r="I348" s="309" t="str">
        <f t="shared" ca="1" si="12"/>
        <v/>
      </c>
      <c r="J348" s="309" t="str">
        <f t="shared" ca="1" si="13"/>
        <v/>
      </c>
      <c r="K348" s="309" t="str">
        <f t="shared" ca="1" si="14"/>
        <v/>
      </c>
      <c r="L348" s="309" t="str">
        <f t="shared" ca="1" si="15"/>
        <v/>
      </c>
      <c r="M348" s="308">
        <f t="shared" ca="1" si="16"/>
        <v>0</v>
      </c>
      <c r="BE348" s="146">
        <v>425115</v>
      </c>
      <c r="BF348" s="146" t="s">
        <v>717</v>
      </c>
    </row>
    <row r="349" spans="1:58">
      <c r="A349" s="308">
        <v>13</v>
      </c>
      <c r="B349" s="308" t="str">
        <f ca="1">IF(M349&gt;0,MAX($B$335:B348)+1,"")</f>
        <v/>
      </c>
      <c r="C349" s="308" t="str">
        <f ca="1">IF(ISERROR(INDEX(WS,ROWS($A$337:$A349))),"",MID(INDEX(WS,ROWS($A$337:$A349)), FIND("]",INDEX(WS,ROWS($A$337:$A349)))+1,32))&amp;T(NOW())</f>
        <v/>
      </c>
      <c r="D349" s="309" t="str">
        <f t="shared" ca="1" si="7"/>
        <v/>
      </c>
      <c r="E349" s="309" t="str">
        <f t="shared" ca="1" si="8"/>
        <v/>
      </c>
      <c r="F349" s="309" t="str">
        <f t="shared" ca="1" si="9"/>
        <v/>
      </c>
      <c r="G349" s="309" t="str">
        <f t="shared" ca="1" si="10"/>
        <v/>
      </c>
      <c r="H349" s="309" t="str">
        <f t="shared" ca="1" si="11"/>
        <v/>
      </c>
      <c r="I349" s="309" t="str">
        <f t="shared" ca="1" si="12"/>
        <v/>
      </c>
      <c r="J349" s="309" t="str">
        <f t="shared" ca="1" si="13"/>
        <v/>
      </c>
      <c r="K349" s="309" t="str">
        <f t="shared" ca="1" si="14"/>
        <v/>
      </c>
      <c r="L349" s="309" t="str">
        <f t="shared" ca="1" si="15"/>
        <v/>
      </c>
      <c r="M349" s="308">
        <f t="shared" ca="1" si="16"/>
        <v>0</v>
      </c>
      <c r="BE349" s="146">
        <v>425116</v>
      </c>
      <c r="BF349" s="146" t="s">
        <v>553</v>
      </c>
    </row>
    <row r="350" spans="1:58">
      <c r="A350" s="308">
        <v>14</v>
      </c>
      <c r="B350" s="308" t="str">
        <f ca="1">IF(M350&gt;0,MAX($B$335:B349)+1,"")</f>
        <v/>
      </c>
      <c r="C350" s="308" t="str">
        <f ca="1">IF(ISERROR(INDEX(WS,ROWS($A$337:$A350))),"",MID(INDEX(WS,ROWS($A$337:$A350)), FIND("]",INDEX(WS,ROWS($A$337:$A350)))+1,32))&amp;T(NOW())</f>
        <v/>
      </c>
      <c r="D350" s="309" t="str">
        <f t="shared" ca="1" si="7"/>
        <v/>
      </c>
      <c r="E350" s="309" t="str">
        <f t="shared" ca="1" si="8"/>
        <v/>
      </c>
      <c r="F350" s="309" t="str">
        <f t="shared" ca="1" si="9"/>
        <v/>
      </c>
      <c r="G350" s="309" t="str">
        <f t="shared" ca="1" si="10"/>
        <v/>
      </c>
      <c r="H350" s="309" t="str">
        <f t="shared" ca="1" si="11"/>
        <v/>
      </c>
      <c r="I350" s="309" t="str">
        <f t="shared" ca="1" si="12"/>
        <v/>
      </c>
      <c r="J350" s="309" t="str">
        <f t="shared" ca="1" si="13"/>
        <v/>
      </c>
      <c r="K350" s="309" t="str">
        <f t="shared" ca="1" si="14"/>
        <v/>
      </c>
      <c r="L350" s="309" t="str">
        <f t="shared" ca="1" si="15"/>
        <v/>
      </c>
      <c r="M350" s="308">
        <f t="shared" ca="1" si="16"/>
        <v>0</v>
      </c>
      <c r="BE350" s="146">
        <v>425117</v>
      </c>
      <c r="BF350" s="146" t="s">
        <v>718</v>
      </c>
    </row>
    <row r="351" spans="1:58">
      <c r="A351" s="308">
        <v>15</v>
      </c>
      <c r="B351" s="308" t="str">
        <f ca="1">IF(M351&gt;0,MAX($B$335:B350)+1,"")</f>
        <v/>
      </c>
      <c r="C351" s="308" t="str">
        <f ca="1">IF(ISERROR(INDEX(WS,ROWS($A$337:$A351))),"",MID(INDEX(WS,ROWS($A$337:$A351)), FIND("]",INDEX(WS,ROWS($A$337:$A351)))+1,32))&amp;T(NOW())</f>
        <v/>
      </c>
      <c r="D351" s="309" t="str">
        <f t="shared" ca="1" si="7"/>
        <v/>
      </c>
      <c r="E351" s="309" t="str">
        <f t="shared" ca="1" si="8"/>
        <v/>
      </c>
      <c r="F351" s="309" t="str">
        <f t="shared" ca="1" si="9"/>
        <v/>
      </c>
      <c r="G351" s="309" t="str">
        <f t="shared" ca="1" si="10"/>
        <v/>
      </c>
      <c r="H351" s="309" t="str">
        <f t="shared" ca="1" si="11"/>
        <v/>
      </c>
      <c r="I351" s="309" t="str">
        <f t="shared" ca="1" si="12"/>
        <v/>
      </c>
      <c r="J351" s="309" t="str">
        <f t="shared" ca="1" si="13"/>
        <v/>
      </c>
      <c r="K351" s="309" t="str">
        <f t="shared" ca="1" si="14"/>
        <v/>
      </c>
      <c r="L351" s="309" t="str">
        <f t="shared" ca="1" si="15"/>
        <v/>
      </c>
      <c r="M351" s="308">
        <f t="shared" ca="1" si="16"/>
        <v>0</v>
      </c>
      <c r="BE351" s="146">
        <v>425118</v>
      </c>
      <c r="BF351" s="146" t="s">
        <v>719</v>
      </c>
    </row>
    <row r="352" spans="1:58">
      <c r="A352" s="308">
        <v>16</v>
      </c>
      <c r="B352" s="308" t="str">
        <f ca="1">IF(M352&gt;0,MAX($B$335:B351)+1,"")</f>
        <v/>
      </c>
      <c r="C352" s="308" t="str">
        <f ca="1">IF(ISERROR(INDEX(WS,ROWS($A$337:$A352))),"",MID(INDEX(WS,ROWS($A$337:$A352)), FIND("]",INDEX(WS,ROWS($A$337:$A352)))+1,32))&amp;T(NOW())</f>
        <v/>
      </c>
      <c r="D352" s="309" t="str">
        <f t="shared" ca="1" si="7"/>
        <v/>
      </c>
      <c r="E352" s="309" t="str">
        <f t="shared" ca="1" si="8"/>
        <v/>
      </c>
      <c r="F352" s="309" t="str">
        <f t="shared" ca="1" si="9"/>
        <v/>
      </c>
      <c r="G352" s="309" t="str">
        <f t="shared" ca="1" si="10"/>
        <v/>
      </c>
      <c r="H352" s="309" t="str">
        <f t="shared" ca="1" si="11"/>
        <v/>
      </c>
      <c r="I352" s="309" t="str">
        <f t="shared" ca="1" si="12"/>
        <v/>
      </c>
      <c r="J352" s="309" t="str">
        <f t="shared" ca="1" si="13"/>
        <v/>
      </c>
      <c r="K352" s="309" t="str">
        <f t="shared" ca="1" si="14"/>
        <v/>
      </c>
      <c r="L352" s="309" t="str">
        <f t="shared" ca="1" si="15"/>
        <v/>
      </c>
      <c r="M352" s="308">
        <f t="shared" ca="1" si="16"/>
        <v>0</v>
      </c>
      <c r="BE352" s="146">
        <v>425119</v>
      </c>
      <c r="BF352" s="146" t="s">
        <v>720</v>
      </c>
    </row>
    <row r="353" spans="1:58">
      <c r="A353" s="308">
        <v>17</v>
      </c>
      <c r="B353" s="308" t="str">
        <f ca="1">IF(M353&gt;0,MAX($B$335:B352)+1,"")</f>
        <v/>
      </c>
      <c r="C353" s="308" t="str">
        <f ca="1">IF(ISERROR(INDEX(WS,ROWS($A$337:$A353))),"",MID(INDEX(WS,ROWS($A$337:$A353)), FIND("]",INDEX(WS,ROWS($A$337:$A353)))+1,32))&amp;T(NOW())</f>
        <v/>
      </c>
      <c r="D353" s="309" t="str">
        <f t="shared" ca="1" si="7"/>
        <v/>
      </c>
      <c r="E353" s="309" t="str">
        <f t="shared" ca="1" si="8"/>
        <v/>
      </c>
      <c r="F353" s="309" t="str">
        <f t="shared" ca="1" si="9"/>
        <v/>
      </c>
      <c r="G353" s="309" t="str">
        <f t="shared" ca="1" si="10"/>
        <v/>
      </c>
      <c r="H353" s="309" t="str">
        <f t="shared" ca="1" si="11"/>
        <v/>
      </c>
      <c r="I353" s="309" t="str">
        <f t="shared" ca="1" si="12"/>
        <v/>
      </c>
      <c r="J353" s="309" t="str">
        <f t="shared" ca="1" si="13"/>
        <v/>
      </c>
      <c r="K353" s="309" t="str">
        <f t="shared" ca="1" si="14"/>
        <v/>
      </c>
      <c r="L353" s="309" t="str">
        <f t="shared" ca="1" si="15"/>
        <v/>
      </c>
      <c r="M353" s="308">
        <f t="shared" ca="1" si="16"/>
        <v>0</v>
      </c>
      <c r="BE353" s="146">
        <v>425190</v>
      </c>
      <c r="BF353" s="146" t="s">
        <v>721</v>
      </c>
    </row>
    <row r="354" spans="1:58">
      <c r="A354" s="308">
        <v>18</v>
      </c>
      <c r="B354" s="308" t="str">
        <f ca="1">IF(M354&gt;0,MAX($B$335:B353)+1,"")</f>
        <v/>
      </c>
      <c r="C354" s="308" t="str">
        <f ca="1">IF(ISERROR(INDEX(WS,ROWS($A$337:$A354))),"",MID(INDEX(WS,ROWS($A$337:$A354)), FIND("]",INDEX(WS,ROWS($A$337:$A354)))+1,32))&amp;T(NOW())</f>
        <v/>
      </c>
      <c r="D354" s="309" t="str">
        <f t="shared" ca="1" si="7"/>
        <v/>
      </c>
      <c r="E354" s="309" t="str">
        <f t="shared" ca="1" si="8"/>
        <v/>
      </c>
      <c r="F354" s="309" t="str">
        <f t="shared" ca="1" si="9"/>
        <v/>
      </c>
      <c r="G354" s="309" t="str">
        <f t="shared" ca="1" si="10"/>
        <v/>
      </c>
      <c r="H354" s="309" t="str">
        <f t="shared" ca="1" si="11"/>
        <v/>
      </c>
      <c r="I354" s="309" t="str">
        <f t="shared" ca="1" si="12"/>
        <v/>
      </c>
      <c r="J354" s="309" t="str">
        <f t="shared" ca="1" si="13"/>
        <v/>
      </c>
      <c r="K354" s="309" t="str">
        <f t="shared" ca="1" si="14"/>
        <v/>
      </c>
      <c r="L354" s="309" t="str">
        <f t="shared" ca="1" si="15"/>
        <v/>
      </c>
      <c r="M354" s="308">
        <f t="shared" ca="1" si="16"/>
        <v>0</v>
      </c>
      <c r="BE354" s="146">
        <v>425191</v>
      </c>
      <c r="BF354" s="146" t="s">
        <v>721</v>
      </c>
    </row>
    <row r="355" spans="1:58">
      <c r="A355" s="308">
        <v>19</v>
      </c>
      <c r="B355" s="308" t="str">
        <f ca="1">IF(M355&gt;0,MAX($B$335:B354)+1,"")</f>
        <v/>
      </c>
      <c r="C355" s="308" t="str">
        <f ca="1">IF(ISERROR(INDEX(WS,ROWS($A$337:$A355))),"",MID(INDEX(WS,ROWS($A$337:$A355)), FIND("]",INDEX(WS,ROWS($A$337:$A355)))+1,32))&amp;T(NOW())</f>
        <v/>
      </c>
      <c r="D355" s="309" t="str">
        <f t="shared" ca="1" si="7"/>
        <v/>
      </c>
      <c r="E355" s="309" t="str">
        <f t="shared" ca="1" si="8"/>
        <v/>
      </c>
      <c r="F355" s="309" t="str">
        <f t="shared" ca="1" si="9"/>
        <v/>
      </c>
      <c r="G355" s="309" t="str">
        <f t="shared" ca="1" si="10"/>
        <v/>
      </c>
      <c r="H355" s="309" t="str">
        <f t="shared" ca="1" si="11"/>
        <v/>
      </c>
      <c r="I355" s="309" t="str">
        <f t="shared" ca="1" si="12"/>
        <v/>
      </c>
      <c r="J355" s="309" t="str">
        <f t="shared" ca="1" si="13"/>
        <v/>
      </c>
      <c r="K355" s="309" t="str">
        <f t="shared" ca="1" si="14"/>
        <v/>
      </c>
      <c r="L355" s="309" t="str">
        <f t="shared" ca="1" si="15"/>
        <v/>
      </c>
      <c r="M355" s="308">
        <f t="shared" ca="1" si="16"/>
        <v>0</v>
      </c>
      <c r="BE355" s="146">
        <v>425200</v>
      </c>
      <c r="BF355" s="146" t="s">
        <v>722</v>
      </c>
    </row>
    <row r="356" spans="1:58">
      <c r="A356" s="308">
        <v>20</v>
      </c>
      <c r="B356" s="308" t="str">
        <f ca="1">IF(M356&gt;0,MAX($B$335:B355)+1,"")</f>
        <v/>
      </c>
      <c r="C356" s="308" t="str">
        <f ca="1">IF(ISERROR(INDEX(WS,ROWS($A$337:$A356))),"",MID(INDEX(WS,ROWS($A$337:$A356)), FIND("]",INDEX(WS,ROWS($A$337:$A356)))+1,32))&amp;T(NOW())</f>
        <v/>
      </c>
      <c r="D356" s="309" t="str">
        <f t="shared" ca="1" si="7"/>
        <v/>
      </c>
      <c r="E356" s="309" t="str">
        <f t="shared" ca="1" si="8"/>
        <v/>
      </c>
      <c r="F356" s="309" t="str">
        <f t="shared" ca="1" si="9"/>
        <v/>
      </c>
      <c r="G356" s="309" t="str">
        <f t="shared" ca="1" si="10"/>
        <v/>
      </c>
      <c r="H356" s="309" t="str">
        <f t="shared" ca="1" si="11"/>
        <v/>
      </c>
      <c r="I356" s="309" t="str">
        <f t="shared" ca="1" si="12"/>
        <v/>
      </c>
      <c r="J356" s="309" t="str">
        <f t="shared" ca="1" si="13"/>
        <v/>
      </c>
      <c r="K356" s="309" t="str">
        <f t="shared" ca="1" si="14"/>
        <v/>
      </c>
      <c r="L356" s="309" t="str">
        <f t="shared" ca="1" si="15"/>
        <v/>
      </c>
      <c r="M356" s="308">
        <f t="shared" ca="1" si="16"/>
        <v>0</v>
      </c>
      <c r="BE356" s="146">
        <v>425210</v>
      </c>
      <c r="BF356" s="146" t="s">
        <v>723</v>
      </c>
    </row>
    <row r="357" spans="1:58">
      <c r="A357" s="308">
        <v>21</v>
      </c>
      <c r="B357" s="308" t="str">
        <f ca="1">IF(M357&gt;0,MAX($B$335:B356)+1,"")</f>
        <v/>
      </c>
      <c r="C357" s="308" t="str">
        <f ca="1">IF(ISERROR(INDEX(WS,ROWS($A$337:$A357))),"",MID(INDEX(WS,ROWS($A$337:$A357)), FIND("]",INDEX(WS,ROWS($A$337:$A357)))+1,32))&amp;T(NOW())</f>
        <v/>
      </c>
      <c r="D357" s="309" t="str">
        <f t="shared" ca="1" si="7"/>
        <v/>
      </c>
      <c r="E357" s="309" t="str">
        <f t="shared" ca="1" si="8"/>
        <v/>
      </c>
      <c r="F357" s="309" t="str">
        <f t="shared" ca="1" si="9"/>
        <v/>
      </c>
      <c r="G357" s="309" t="str">
        <f t="shared" ca="1" si="10"/>
        <v/>
      </c>
      <c r="H357" s="309" t="str">
        <f t="shared" ca="1" si="11"/>
        <v/>
      </c>
      <c r="I357" s="309" t="str">
        <f t="shared" ca="1" si="12"/>
        <v/>
      </c>
      <c r="J357" s="309" t="str">
        <f t="shared" ca="1" si="13"/>
        <v/>
      </c>
      <c r="K357" s="309" t="str">
        <f t="shared" ca="1" si="14"/>
        <v/>
      </c>
      <c r="L357" s="309" t="str">
        <f t="shared" ca="1" si="15"/>
        <v/>
      </c>
      <c r="M357" s="308">
        <f t="shared" ca="1" si="16"/>
        <v>0</v>
      </c>
      <c r="BE357" s="146">
        <v>425211</v>
      </c>
      <c r="BF357" s="146" t="s">
        <v>724</v>
      </c>
    </row>
    <row r="358" spans="1:58">
      <c r="A358" s="308">
        <v>22</v>
      </c>
      <c r="B358" s="308" t="str">
        <f ca="1">IF(M358&gt;0,MAX($B$335:B357)+1,"")</f>
        <v/>
      </c>
      <c r="C358" s="308" t="str">
        <f ca="1">IF(ISERROR(INDEX(WS,ROWS($A$337:$A358))),"",MID(INDEX(WS,ROWS($A$337:$A358)), FIND("]",INDEX(WS,ROWS($A$337:$A358)))+1,32))&amp;T(NOW())</f>
        <v/>
      </c>
      <c r="D358" s="309" t="str">
        <f t="shared" ca="1" si="7"/>
        <v/>
      </c>
      <c r="E358" s="309" t="str">
        <f t="shared" ca="1" si="8"/>
        <v/>
      </c>
      <c r="F358" s="309" t="str">
        <f t="shared" ca="1" si="9"/>
        <v/>
      </c>
      <c r="G358" s="309" t="str">
        <f t="shared" ca="1" si="10"/>
        <v/>
      </c>
      <c r="H358" s="309" t="str">
        <f t="shared" ca="1" si="11"/>
        <v/>
      </c>
      <c r="I358" s="309" t="str">
        <f t="shared" ca="1" si="12"/>
        <v/>
      </c>
      <c r="J358" s="309" t="str">
        <f t="shared" ca="1" si="13"/>
        <v/>
      </c>
      <c r="K358" s="309" t="str">
        <f t="shared" ca="1" si="14"/>
        <v/>
      </c>
      <c r="L358" s="309" t="str">
        <f t="shared" ca="1" si="15"/>
        <v/>
      </c>
      <c r="M358" s="308">
        <f t="shared" ca="1" si="16"/>
        <v>0</v>
      </c>
      <c r="BE358" s="146">
        <v>425212</v>
      </c>
      <c r="BF358" s="146" t="s">
        <v>725</v>
      </c>
    </row>
    <row r="359" spans="1:58">
      <c r="A359" s="308">
        <v>23</v>
      </c>
      <c r="B359" s="308" t="str">
        <f ca="1">IF(M359&gt;0,MAX($B$335:B358)+1,"")</f>
        <v/>
      </c>
      <c r="C359" s="308" t="str">
        <f ca="1">IF(ISERROR(INDEX(WS,ROWS($A$337:$A359))),"",MID(INDEX(WS,ROWS($A$337:$A359)), FIND("]",INDEX(WS,ROWS($A$337:$A359)))+1,32))&amp;T(NOW())</f>
        <v/>
      </c>
      <c r="D359" s="309" t="str">
        <f t="shared" ca="1" si="7"/>
        <v/>
      </c>
      <c r="E359" s="309" t="str">
        <f t="shared" ca="1" si="8"/>
        <v/>
      </c>
      <c r="F359" s="309" t="str">
        <f t="shared" ca="1" si="9"/>
        <v/>
      </c>
      <c r="G359" s="309" t="str">
        <f t="shared" ca="1" si="10"/>
        <v/>
      </c>
      <c r="H359" s="309" t="str">
        <f t="shared" ca="1" si="11"/>
        <v/>
      </c>
      <c r="I359" s="309" t="str">
        <f t="shared" ca="1" si="12"/>
        <v/>
      </c>
      <c r="J359" s="309" t="str">
        <f t="shared" ca="1" si="13"/>
        <v/>
      </c>
      <c r="K359" s="309" t="str">
        <f t="shared" ca="1" si="14"/>
        <v/>
      </c>
      <c r="L359" s="309" t="str">
        <f t="shared" ca="1" si="15"/>
        <v/>
      </c>
      <c r="M359" s="308">
        <f t="shared" ca="1" si="16"/>
        <v>0</v>
      </c>
      <c r="BE359" s="146">
        <v>425213</v>
      </c>
      <c r="BF359" s="146" t="s">
        <v>726</v>
      </c>
    </row>
    <row r="360" spans="1:58">
      <c r="A360" s="308">
        <v>24</v>
      </c>
      <c r="B360" s="308" t="str">
        <f ca="1">IF(M360&gt;0,MAX($B$335:B359)+1,"")</f>
        <v/>
      </c>
      <c r="C360" s="308" t="str">
        <f ca="1">IF(ISERROR(INDEX(WS,ROWS($A$337:$A360))),"",MID(INDEX(WS,ROWS($A$337:$A360)), FIND("]",INDEX(WS,ROWS($A$337:$A360)))+1,32))&amp;T(NOW())</f>
        <v/>
      </c>
      <c r="D360" s="309" t="str">
        <f t="shared" ca="1" si="7"/>
        <v/>
      </c>
      <c r="E360" s="309" t="str">
        <f t="shared" ca="1" si="8"/>
        <v/>
      </c>
      <c r="F360" s="309" t="str">
        <f t="shared" ca="1" si="9"/>
        <v/>
      </c>
      <c r="G360" s="309" t="str">
        <f t="shared" ca="1" si="10"/>
        <v/>
      </c>
      <c r="H360" s="309" t="str">
        <f t="shared" ca="1" si="11"/>
        <v/>
      </c>
      <c r="I360" s="309" t="str">
        <f t="shared" ca="1" si="12"/>
        <v/>
      </c>
      <c r="J360" s="309" t="str">
        <f t="shared" ca="1" si="13"/>
        <v/>
      </c>
      <c r="K360" s="309" t="str">
        <f t="shared" ca="1" si="14"/>
        <v/>
      </c>
      <c r="L360" s="309" t="str">
        <f t="shared" ca="1" si="15"/>
        <v/>
      </c>
      <c r="M360" s="308">
        <f t="shared" ca="1" si="16"/>
        <v>0</v>
      </c>
      <c r="BE360" s="146">
        <v>425219</v>
      </c>
      <c r="BF360" s="146" t="s">
        <v>727</v>
      </c>
    </row>
    <row r="361" spans="1:58">
      <c r="A361" s="308">
        <v>25</v>
      </c>
      <c r="B361" s="308" t="str">
        <f ca="1">IF(M361&gt;0,MAX($B$335:B360)+1,"")</f>
        <v/>
      </c>
      <c r="C361" s="308" t="str">
        <f ca="1">IF(ISERROR(INDEX(WS,ROWS($A$337:$A361))),"",MID(INDEX(WS,ROWS($A$337:$A361)), FIND("]",INDEX(WS,ROWS($A$337:$A361)))+1,32))&amp;T(NOW())</f>
        <v/>
      </c>
      <c r="D361" s="309" t="str">
        <f t="shared" ca="1" si="7"/>
        <v/>
      </c>
      <c r="E361" s="309" t="str">
        <f t="shared" ca="1" si="8"/>
        <v/>
      </c>
      <c r="F361" s="309" t="str">
        <f t="shared" ca="1" si="9"/>
        <v/>
      </c>
      <c r="G361" s="309" t="str">
        <f t="shared" ca="1" si="10"/>
        <v/>
      </c>
      <c r="H361" s="309" t="str">
        <f t="shared" ca="1" si="11"/>
        <v/>
      </c>
      <c r="I361" s="309" t="str">
        <f t="shared" ca="1" si="12"/>
        <v/>
      </c>
      <c r="J361" s="309" t="str">
        <f t="shared" ca="1" si="13"/>
        <v/>
      </c>
      <c r="K361" s="309" t="str">
        <f t="shared" ca="1" si="14"/>
        <v/>
      </c>
      <c r="L361" s="309" t="str">
        <f t="shared" ca="1" si="15"/>
        <v/>
      </c>
      <c r="M361" s="308">
        <f t="shared" ca="1" si="16"/>
        <v>0</v>
      </c>
      <c r="BE361" s="146">
        <v>425220</v>
      </c>
      <c r="BF361" s="146" t="s">
        <v>728</v>
      </c>
    </row>
    <row r="362" spans="1:58">
      <c r="A362" s="308">
        <v>26</v>
      </c>
      <c r="B362" s="308" t="str">
        <f ca="1">IF(M362&gt;0,MAX($B$335:B361)+1,"")</f>
        <v/>
      </c>
      <c r="C362" s="308" t="str">
        <f ca="1">IF(ISERROR(INDEX(WS,ROWS($A$337:$A362))),"",MID(INDEX(WS,ROWS($A$337:$A362)), FIND("]",INDEX(WS,ROWS($A$337:$A362)))+1,32))&amp;T(NOW())</f>
        <v/>
      </c>
      <c r="D362" s="309" t="str">
        <f t="shared" ca="1" si="7"/>
        <v/>
      </c>
      <c r="E362" s="309" t="str">
        <f t="shared" ca="1" si="8"/>
        <v/>
      </c>
      <c r="F362" s="309" t="str">
        <f t="shared" ca="1" si="9"/>
        <v/>
      </c>
      <c r="G362" s="309" t="str">
        <f t="shared" ca="1" si="10"/>
        <v/>
      </c>
      <c r="H362" s="309" t="str">
        <f t="shared" ca="1" si="11"/>
        <v/>
      </c>
      <c r="I362" s="309" t="str">
        <f t="shared" ca="1" si="12"/>
        <v/>
      </c>
      <c r="J362" s="309" t="str">
        <f t="shared" ca="1" si="13"/>
        <v/>
      </c>
      <c r="K362" s="309" t="str">
        <f t="shared" ca="1" si="14"/>
        <v/>
      </c>
      <c r="L362" s="309" t="str">
        <f t="shared" ca="1" si="15"/>
        <v/>
      </c>
      <c r="M362" s="308">
        <f t="shared" ca="1" si="16"/>
        <v>0</v>
      </c>
      <c r="BE362" s="146">
        <v>425221</v>
      </c>
      <c r="BF362" s="146" t="s">
        <v>729</v>
      </c>
    </row>
    <row r="363" spans="1:58">
      <c r="A363" s="308">
        <v>27</v>
      </c>
      <c r="B363" s="308" t="str">
        <f ca="1">IF(M363&gt;0,MAX($B$335:B362)+1,"")</f>
        <v/>
      </c>
      <c r="C363" s="308" t="str">
        <f ca="1">IF(ISERROR(INDEX(WS,ROWS($A$337:$A363))),"",MID(INDEX(WS,ROWS($A$337:$A363)), FIND("]",INDEX(WS,ROWS($A$337:$A363)))+1,32))&amp;T(NOW())</f>
        <v/>
      </c>
      <c r="D363" s="309" t="str">
        <f t="shared" ca="1" si="7"/>
        <v/>
      </c>
      <c r="E363" s="309" t="str">
        <f t="shared" ca="1" si="8"/>
        <v/>
      </c>
      <c r="F363" s="309" t="str">
        <f t="shared" ca="1" si="9"/>
        <v/>
      </c>
      <c r="G363" s="309" t="str">
        <f t="shared" ca="1" si="10"/>
        <v/>
      </c>
      <c r="H363" s="309" t="str">
        <f t="shared" ca="1" si="11"/>
        <v/>
      </c>
      <c r="I363" s="309" t="str">
        <f t="shared" ca="1" si="12"/>
        <v/>
      </c>
      <c r="J363" s="309" t="str">
        <f t="shared" ca="1" si="13"/>
        <v/>
      </c>
      <c r="K363" s="309" t="str">
        <f t="shared" ca="1" si="14"/>
        <v/>
      </c>
      <c r="L363" s="309" t="str">
        <f t="shared" ca="1" si="15"/>
        <v/>
      </c>
      <c r="M363" s="308">
        <f t="shared" ca="1" si="16"/>
        <v>0</v>
      </c>
      <c r="BE363" s="146">
        <v>425222</v>
      </c>
      <c r="BF363" s="146" t="s">
        <v>730</v>
      </c>
    </row>
    <row r="364" spans="1:58">
      <c r="A364" s="308">
        <v>28</v>
      </c>
      <c r="B364" s="308" t="str">
        <f ca="1">IF(M364&gt;0,MAX($B$335:B363)+1,"")</f>
        <v/>
      </c>
      <c r="C364" s="308" t="str">
        <f ca="1">IF(ISERROR(INDEX(WS,ROWS($A$337:$A364))),"",MID(INDEX(WS,ROWS($A$337:$A364)), FIND("]",INDEX(WS,ROWS($A$337:$A364)))+1,32))&amp;T(NOW())</f>
        <v/>
      </c>
      <c r="D364" s="309" t="str">
        <f t="shared" ca="1" si="7"/>
        <v/>
      </c>
      <c r="E364" s="309" t="str">
        <f t="shared" ca="1" si="8"/>
        <v/>
      </c>
      <c r="F364" s="309" t="str">
        <f t="shared" ca="1" si="9"/>
        <v/>
      </c>
      <c r="G364" s="309" t="str">
        <f t="shared" ca="1" si="10"/>
        <v/>
      </c>
      <c r="H364" s="309" t="str">
        <f t="shared" ca="1" si="11"/>
        <v/>
      </c>
      <c r="I364" s="309" t="str">
        <f t="shared" ca="1" si="12"/>
        <v/>
      </c>
      <c r="J364" s="309" t="str">
        <f t="shared" ca="1" si="13"/>
        <v/>
      </c>
      <c r="K364" s="309" t="str">
        <f t="shared" ca="1" si="14"/>
        <v/>
      </c>
      <c r="L364" s="309" t="str">
        <f t="shared" ca="1" si="15"/>
        <v/>
      </c>
      <c r="M364" s="308">
        <f t="shared" ca="1" si="16"/>
        <v>0</v>
      </c>
      <c r="BE364" s="146">
        <v>425223</v>
      </c>
      <c r="BF364" s="146" t="s">
        <v>731</v>
      </c>
    </row>
    <row r="365" spans="1:58">
      <c r="A365" s="308">
        <v>29</v>
      </c>
      <c r="B365" s="308" t="str">
        <f ca="1">IF(M365&gt;0,MAX($B$335:B364)+1,"")</f>
        <v/>
      </c>
      <c r="C365" s="308" t="str">
        <f ca="1">IF(ISERROR(INDEX(WS,ROWS($A$337:$A365))),"",MID(INDEX(WS,ROWS($A$337:$A365)), FIND("]",INDEX(WS,ROWS($A$337:$A365)))+1,32))&amp;T(NOW())</f>
        <v/>
      </c>
      <c r="D365" s="309" t="str">
        <f t="shared" ca="1" si="7"/>
        <v/>
      </c>
      <c r="E365" s="309" t="str">
        <f t="shared" ca="1" si="8"/>
        <v/>
      </c>
      <c r="F365" s="309" t="str">
        <f t="shared" ca="1" si="9"/>
        <v/>
      </c>
      <c r="G365" s="309" t="str">
        <f t="shared" ca="1" si="10"/>
        <v/>
      </c>
      <c r="H365" s="309" t="str">
        <f t="shared" ca="1" si="11"/>
        <v/>
      </c>
      <c r="I365" s="309" t="str">
        <f t="shared" ca="1" si="12"/>
        <v/>
      </c>
      <c r="J365" s="309" t="str">
        <f t="shared" ca="1" si="13"/>
        <v/>
      </c>
      <c r="K365" s="309" t="str">
        <f t="shared" ca="1" si="14"/>
        <v/>
      </c>
      <c r="L365" s="309" t="str">
        <f t="shared" ca="1" si="15"/>
        <v/>
      </c>
      <c r="M365" s="308">
        <f t="shared" ca="1" si="16"/>
        <v>0</v>
      </c>
      <c r="BE365" s="146">
        <v>425224</v>
      </c>
      <c r="BF365" s="146" t="s">
        <v>732</v>
      </c>
    </row>
    <row r="366" spans="1:58">
      <c r="A366" s="308">
        <v>30</v>
      </c>
      <c r="B366" s="308" t="str">
        <f ca="1">IF(M366&gt;0,MAX($B$335:B365)+1,"")</f>
        <v/>
      </c>
      <c r="C366" s="308" t="str">
        <f ca="1">IF(ISERROR(INDEX(WS,ROWS($A$337:$A366))),"",MID(INDEX(WS,ROWS($A$337:$A366)), FIND("]",INDEX(WS,ROWS($A$337:$A366)))+1,32))&amp;T(NOW())</f>
        <v/>
      </c>
      <c r="D366" s="309" t="str">
        <f t="shared" ca="1" si="7"/>
        <v/>
      </c>
      <c r="E366" s="309" t="str">
        <f t="shared" ca="1" si="8"/>
        <v/>
      </c>
      <c r="F366" s="309" t="str">
        <f t="shared" ca="1" si="9"/>
        <v/>
      </c>
      <c r="G366" s="309" t="str">
        <f t="shared" ca="1" si="10"/>
        <v/>
      </c>
      <c r="H366" s="309" t="str">
        <f t="shared" ca="1" si="11"/>
        <v/>
      </c>
      <c r="I366" s="309" t="str">
        <f t="shared" ca="1" si="12"/>
        <v/>
      </c>
      <c r="J366" s="309" t="str">
        <f t="shared" ca="1" si="13"/>
        <v/>
      </c>
      <c r="K366" s="309" t="str">
        <f t="shared" ca="1" si="14"/>
        <v/>
      </c>
      <c r="L366" s="309" t="str">
        <f t="shared" ca="1" si="15"/>
        <v/>
      </c>
      <c r="M366" s="308">
        <f t="shared" ca="1" si="16"/>
        <v>0</v>
      </c>
      <c r="BE366" s="146">
        <v>425225</v>
      </c>
      <c r="BF366" s="146" t="s">
        <v>733</v>
      </c>
    </row>
    <row r="367" spans="1:58">
      <c r="A367" s="308">
        <v>31</v>
      </c>
      <c r="B367" s="308" t="str">
        <f ca="1">IF(M367&gt;0,MAX($B$335:B366)+1,"")</f>
        <v/>
      </c>
      <c r="C367" s="308" t="str">
        <f ca="1">IF(ISERROR(INDEX(WS,ROWS($A$337:$A367))),"",MID(INDEX(WS,ROWS($A$337:$A367)), FIND("]",INDEX(WS,ROWS($A$337:$A367)))+1,32))&amp;T(NOW())</f>
        <v/>
      </c>
      <c r="D367" s="309" t="str">
        <f t="shared" ca="1" si="7"/>
        <v/>
      </c>
      <c r="E367" s="309" t="str">
        <f t="shared" ca="1" si="8"/>
        <v/>
      </c>
      <c r="F367" s="309" t="str">
        <f t="shared" ca="1" si="9"/>
        <v/>
      </c>
      <c r="G367" s="309" t="str">
        <f t="shared" ca="1" si="10"/>
        <v/>
      </c>
      <c r="H367" s="309" t="str">
        <f t="shared" ca="1" si="11"/>
        <v/>
      </c>
      <c r="I367" s="309" t="str">
        <f t="shared" ca="1" si="12"/>
        <v/>
      </c>
      <c r="J367" s="309" t="str">
        <f t="shared" ca="1" si="13"/>
        <v/>
      </c>
      <c r="K367" s="309" t="str">
        <f t="shared" ca="1" si="14"/>
        <v/>
      </c>
      <c r="L367" s="309" t="str">
        <f t="shared" ca="1" si="15"/>
        <v/>
      </c>
      <c r="M367" s="308">
        <f t="shared" ca="1" si="16"/>
        <v>0</v>
      </c>
      <c r="BE367" s="146">
        <v>425226</v>
      </c>
      <c r="BF367" s="146" t="s">
        <v>734</v>
      </c>
    </row>
    <row r="368" spans="1:58">
      <c r="A368" s="308">
        <v>32</v>
      </c>
      <c r="B368" s="308" t="str">
        <f ca="1">IF(M368&gt;0,MAX($B$335:B367)+1,"")</f>
        <v/>
      </c>
      <c r="C368" s="308" t="str">
        <f ca="1">IF(ISERROR(INDEX(WS,ROWS($A$337:$A368))),"",MID(INDEX(WS,ROWS($A$337:$A368)), FIND("]",INDEX(WS,ROWS($A$337:$A368)))+1,32))&amp;T(NOW())</f>
        <v/>
      </c>
      <c r="D368" s="309" t="str">
        <f t="shared" ca="1" si="7"/>
        <v/>
      </c>
      <c r="E368" s="309" t="str">
        <f t="shared" ca="1" si="8"/>
        <v/>
      </c>
      <c r="F368" s="309" t="str">
        <f t="shared" ca="1" si="9"/>
        <v/>
      </c>
      <c r="G368" s="309" t="str">
        <f t="shared" ca="1" si="10"/>
        <v/>
      </c>
      <c r="H368" s="309" t="str">
        <f t="shared" ca="1" si="11"/>
        <v/>
      </c>
      <c r="I368" s="309" t="str">
        <f t="shared" ca="1" si="12"/>
        <v/>
      </c>
      <c r="J368" s="309" t="str">
        <f t="shared" ca="1" si="13"/>
        <v/>
      </c>
      <c r="K368" s="309" t="str">
        <f t="shared" ca="1" si="14"/>
        <v/>
      </c>
      <c r="L368" s="309" t="str">
        <f t="shared" ca="1" si="15"/>
        <v/>
      </c>
      <c r="M368" s="308">
        <f t="shared" ca="1" si="16"/>
        <v>0</v>
      </c>
      <c r="BE368" s="146">
        <v>425227</v>
      </c>
      <c r="BF368" s="146" t="s">
        <v>735</v>
      </c>
    </row>
    <row r="369" spans="1:58">
      <c r="A369" s="308">
        <v>33</v>
      </c>
      <c r="B369" s="308" t="str">
        <f ca="1">IF(M369&gt;0,MAX($B$335:B368)+1,"")</f>
        <v/>
      </c>
      <c r="C369" s="308" t="str">
        <f ca="1">IF(ISERROR(INDEX(WS,ROWS($A$337:$A369))),"",MID(INDEX(WS,ROWS($A$337:$A369)), FIND("]",INDEX(WS,ROWS($A$337:$A369)))+1,32))&amp;T(NOW())</f>
        <v/>
      </c>
      <c r="D369" s="309" t="str">
        <f t="shared" ref="D369:D400" ca="1" si="17">IF($C369&lt;&gt;"",INDIRECT("'"&amp;$C369&amp;"'"&amp;"!y2"),"")</f>
        <v/>
      </c>
      <c r="E369" s="309" t="str">
        <f t="shared" ref="E369:E400" ca="1" si="18">IF($C369&lt;&gt;"",INDIRECT("'"&amp;$C369&amp;"'"&amp;"!z2"),"")</f>
        <v/>
      </c>
      <c r="F369" s="309" t="str">
        <f t="shared" ref="F369:F400" ca="1" si="19">IF($C369&lt;&gt;"",INDIRECT("'"&amp;$C369&amp;"'"&amp;"!aa2"),"")</f>
        <v/>
      </c>
      <c r="G369" s="309" t="str">
        <f t="shared" ref="G369:G400" ca="1" si="20">IF($C369&lt;&gt;"",INDIRECT("'"&amp;$C369&amp;"'"&amp;"!ab2"),"")</f>
        <v/>
      </c>
      <c r="H369" s="309" t="str">
        <f t="shared" ref="H369:H400" ca="1" si="21">IF($C369&lt;&gt;"",INDIRECT("'"&amp;$C369&amp;"'"&amp;"!ac2"),"")</f>
        <v/>
      </c>
      <c r="I369" s="309" t="str">
        <f t="shared" ref="I369:I400" ca="1" si="22">IF($C369&lt;&gt;"",INDIRECT("'"&amp;$C369&amp;"'"&amp;"!ad2"),"")</f>
        <v/>
      </c>
      <c r="J369" s="309" t="str">
        <f t="shared" ref="J369:J400" ca="1" si="23">IF($C369&lt;&gt;"",INDIRECT("'"&amp;$C369&amp;"'"&amp;"!ae2"),"")</f>
        <v/>
      </c>
      <c r="K369" s="309" t="str">
        <f t="shared" ref="K369:K400" ca="1" si="24">IF($C369&lt;&gt;"",INDIRECT("'"&amp;$C369&amp;"'"&amp;"!af2"),"")</f>
        <v/>
      </c>
      <c r="L369" s="309" t="str">
        <f t="shared" ref="L369:L400" ca="1" si="25">IF($C369&lt;&gt;"",INDIRECT("'"&amp;$C369&amp;"'"&amp;"!ag2"),"")</f>
        <v/>
      </c>
      <c r="M369" s="308">
        <f t="shared" ca="1" si="16"/>
        <v>0</v>
      </c>
      <c r="BE369" s="146">
        <v>425229</v>
      </c>
      <c r="BF369" s="146" t="s">
        <v>736</v>
      </c>
    </row>
    <row r="370" spans="1:58">
      <c r="A370" s="308">
        <v>34</v>
      </c>
      <c r="B370" s="308" t="str">
        <f ca="1">IF(M370&gt;0,MAX($B$335:B369)+1,"")</f>
        <v/>
      </c>
      <c r="C370" s="308" t="str">
        <f ca="1">IF(ISERROR(INDEX(WS,ROWS($A$337:$A370))),"",MID(INDEX(WS,ROWS($A$337:$A370)), FIND("]",INDEX(WS,ROWS($A$337:$A370)))+1,32))&amp;T(NOW())</f>
        <v/>
      </c>
      <c r="D370" s="309" t="str">
        <f t="shared" ca="1" si="17"/>
        <v/>
      </c>
      <c r="E370" s="309" t="str">
        <f t="shared" ca="1" si="18"/>
        <v/>
      </c>
      <c r="F370" s="309" t="str">
        <f t="shared" ca="1" si="19"/>
        <v/>
      </c>
      <c r="G370" s="309" t="str">
        <f t="shared" ca="1" si="20"/>
        <v/>
      </c>
      <c r="H370" s="309" t="str">
        <f t="shared" ca="1" si="21"/>
        <v/>
      </c>
      <c r="I370" s="309" t="str">
        <f t="shared" ca="1" si="22"/>
        <v/>
      </c>
      <c r="J370" s="309" t="str">
        <f t="shared" ca="1" si="23"/>
        <v/>
      </c>
      <c r="K370" s="309" t="str">
        <f t="shared" ca="1" si="24"/>
        <v/>
      </c>
      <c r="L370" s="309" t="str">
        <f t="shared" ca="1" si="25"/>
        <v/>
      </c>
      <c r="M370" s="308">
        <f t="shared" ca="1" si="16"/>
        <v>0</v>
      </c>
      <c r="BE370" s="146">
        <v>425230</v>
      </c>
      <c r="BF370" s="146" t="s">
        <v>737</v>
      </c>
    </row>
    <row r="371" spans="1:58">
      <c r="A371" s="308">
        <v>35</v>
      </c>
      <c r="B371" s="308" t="str">
        <f ca="1">IF(M371&gt;0,MAX($B$335:B370)+1,"")</f>
        <v/>
      </c>
      <c r="C371" s="308" t="str">
        <f ca="1">IF(ISERROR(INDEX(WS,ROWS($A$337:$A371))),"",MID(INDEX(WS,ROWS($A$337:$A371)), FIND("]",INDEX(WS,ROWS($A$337:$A371)))+1,32))&amp;T(NOW())</f>
        <v/>
      </c>
      <c r="D371" s="309" t="str">
        <f t="shared" ca="1" si="17"/>
        <v/>
      </c>
      <c r="E371" s="309" t="str">
        <f t="shared" ca="1" si="18"/>
        <v/>
      </c>
      <c r="F371" s="309" t="str">
        <f t="shared" ca="1" si="19"/>
        <v/>
      </c>
      <c r="G371" s="309" t="str">
        <f t="shared" ca="1" si="20"/>
        <v/>
      </c>
      <c r="H371" s="309" t="str">
        <f t="shared" ca="1" si="21"/>
        <v/>
      </c>
      <c r="I371" s="309" t="str">
        <f t="shared" ca="1" si="22"/>
        <v/>
      </c>
      <c r="J371" s="309" t="str">
        <f t="shared" ca="1" si="23"/>
        <v/>
      </c>
      <c r="K371" s="309" t="str">
        <f t="shared" ca="1" si="24"/>
        <v/>
      </c>
      <c r="L371" s="309" t="str">
        <f t="shared" ca="1" si="25"/>
        <v/>
      </c>
      <c r="M371" s="308">
        <f t="shared" ca="1" si="16"/>
        <v>0</v>
      </c>
      <c r="BE371" s="146">
        <v>425231</v>
      </c>
      <c r="BF371" s="146" t="s">
        <v>737</v>
      </c>
    </row>
    <row r="372" spans="1:58">
      <c r="A372" s="308">
        <v>36</v>
      </c>
      <c r="B372" s="308" t="str">
        <f ca="1">IF(M372&gt;0,MAX($B$335:B371)+1,"")</f>
        <v/>
      </c>
      <c r="C372" s="308" t="str">
        <f ca="1">IF(ISERROR(INDEX(WS,ROWS($A$337:$A372))),"",MID(INDEX(WS,ROWS($A$337:$A372)), FIND("]",INDEX(WS,ROWS($A$337:$A372)))+1,32))&amp;T(NOW())</f>
        <v/>
      </c>
      <c r="D372" s="309" t="str">
        <f t="shared" ca="1" si="17"/>
        <v/>
      </c>
      <c r="E372" s="309" t="str">
        <f t="shared" ca="1" si="18"/>
        <v/>
      </c>
      <c r="F372" s="309" t="str">
        <f t="shared" ca="1" si="19"/>
        <v/>
      </c>
      <c r="G372" s="309" t="str">
        <f t="shared" ca="1" si="20"/>
        <v/>
      </c>
      <c r="H372" s="309" t="str">
        <f t="shared" ca="1" si="21"/>
        <v/>
      </c>
      <c r="I372" s="309" t="str">
        <f t="shared" ca="1" si="22"/>
        <v/>
      </c>
      <c r="J372" s="309" t="str">
        <f t="shared" ca="1" si="23"/>
        <v/>
      </c>
      <c r="K372" s="309" t="str">
        <f t="shared" ca="1" si="24"/>
        <v/>
      </c>
      <c r="L372" s="309" t="str">
        <f t="shared" ca="1" si="25"/>
        <v/>
      </c>
      <c r="M372" s="308">
        <f t="shared" ca="1" si="16"/>
        <v>0</v>
      </c>
      <c r="BE372" s="146">
        <v>425240</v>
      </c>
      <c r="BF372" s="146" t="s">
        <v>738</v>
      </c>
    </row>
    <row r="373" spans="1:58">
      <c r="A373" s="308">
        <v>37</v>
      </c>
      <c r="B373" s="308" t="str">
        <f ca="1">IF(M373&gt;0,MAX($B$335:B372)+1,"")</f>
        <v/>
      </c>
      <c r="C373" s="308" t="str">
        <f ca="1">IF(ISERROR(INDEX(WS,ROWS($A$337:$A373))),"",MID(INDEX(WS,ROWS($A$337:$A373)), FIND("]",INDEX(WS,ROWS($A$337:$A373)))+1,32))&amp;T(NOW())</f>
        <v/>
      </c>
      <c r="D373" s="309" t="str">
        <f t="shared" ca="1" si="17"/>
        <v/>
      </c>
      <c r="E373" s="309" t="str">
        <f t="shared" ca="1" si="18"/>
        <v/>
      </c>
      <c r="F373" s="309" t="str">
        <f t="shared" ca="1" si="19"/>
        <v/>
      </c>
      <c r="G373" s="309" t="str">
        <f t="shared" ca="1" si="20"/>
        <v/>
      </c>
      <c r="H373" s="309" t="str">
        <f t="shared" ca="1" si="21"/>
        <v/>
      </c>
      <c r="I373" s="309" t="str">
        <f t="shared" ca="1" si="22"/>
        <v/>
      </c>
      <c r="J373" s="309" t="str">
        <f t="shared" ca="1" si="23"/>
        <v/>
      </c>
      <c r="K373" s="309" t="str">
        <f t="shared" ca="1" si="24"/>
        <v/>
      </c>
      <c r="L373" s="309" t="str">
        <f t="shared" ca="1" si="25"/>
        <v/>
      </c>
      <c r="M373" s="308">
        <f t="shared" ca="1" si="16"/>
        <v>0</v>
      </c>
      <c r="BE373" s="146">
        <v>425241</v>
      </c>
      <c r="BF373" s="146" t="s">
        <v>739</v>
      </c>
    </row>
    <row r="374" spans="1:58">
      <c r="A374" s="308">
        <v>38</v>
      </c>
      <c r="B374" s="308" t="str">
        <f ca="1">IF(M374&gt;0,MAX($B$335:B373)+1,"")</f>
        <v/>
      </c>
      <c r="C374" s="308" t="str">
        <f ca="1">IF(ISERROR(INDEX(WS,ROWS($A$337:$A374))),"",MID(INDEX(WS,ROWS($A$337:$A374)), FIND("]",INDEX(WS,ROWS($A$337:$A374)))+1,32))&amp;T(NOW())</f>
        <v/>
      </c>
      <c r="D374" s="309" t="str">
        <f t="shared" ca="1" si="17"/>
        <v/>
      </c>
      <c r="E374" s="309" t="str">
        <f t="shared" ca="1" si="18"/>
        <v/>
      </c>
      <c r="F374" s="309" t="str">
        <f t="shared" ca="1" si="19"/>
        <v/>
      </c>
      <c r="G374" s="309" t="str">
        <f t="shared" ca="1" si="20"/>
        <v/>
      </c>
      <c r="H374" s="309" t="str">
        <f t="shared" ca="1" si="21"/>
        <v/>
      </c>
      <c r="I374" s="309" t="str">
        <f t="shared" ca="1" si="22"/>
        <v/>
      </c>
      <c r="J374" s="309" t="str">
        <f t="shared" ca="1" si="23"/>
        <v/>
      </c>
      <c r="K374" s="309" t="str">
        <f t="shared" ca="1" si="24"/>
        <v/>
      </c>
      <c r="L374" s="309" t="str">
        <f t="shared" ca="1" si="25"/>
        <v/>
      </c>
      <c r="M374" s="308">
        <f t="shared" ca="1" si="16"/>
        <v>0</v>
      </c>
      <c r="BE374" s="146">
        <v>425242</v>
      </c>
      <c r="BF374" s="146" t="s">
        <v>740</v>
      </c>
    </row>
    <row r="375" spans="1:58">
      <c r="A375" s="308">
        <v>39</v>
      </c>
      <c r="B375" s="308" t="str">
        <f ca="1">IF(M375&gt;0,MAX($B$335:B374)+1,"")</f>
        <v/>
      </c>
      <c r="C375" s="308" t="str">
        <f ca="1">IF(ISERROR(INDEX(WS,ROWS($A$337:$A375))),"",MID(INDEX(WS,ROWS($A$337:$A375)), FIND("]",INDEX(WS,ROWS($A$337:$A375)))+1,32))&amp;T(NOW())</f>
        <v/>
      </c>
      <c r="D375" s="309" t="str">
        <f t="shared" ca="1" si="17"/>
        <v/>
      </c>
      <c r="E375" s="309" t="str">
        <f t="shared" ca="1" si="18"/>
        <v/>
      </c>
      <c r="F375" s="309" t="str">
        <f t="shared" ca="1" si="19"/>
        <v/>
      </c>
      <c r="G375" s="309" t="str">
        <f t="shared" ca="1" si="20"/>
        <v/>
      </c>
      <c r="H375" s="309" t="str">
        <f t="shared" ca="1" si="21"/>
        <v/>
      </c>
      <c r="I375" s="309" t="str">
        <f t="shared" ca="1" si="22"/>
        <v/>
      </c>
      <c r="J375" s="309" t="str">
        <f t="shared" ca="1" si="23"/>
        <v/>
      </c>
      <c r="K375" s="309" t="str">
        <f t="shared" ca="1" si="24"/>
        <v/>
      </c>
      <c r="L375" s="309" t="str">
        <f t="shared" ca="1" si="25"/>
        <v/>
      </c>
      <c r="M375" s="308">
        <f t="shared" ca="1" si="16"/>
        <v>0</v>
      </c>
      <c r="BE375" s="146">
        <v>425250</v>
      </c>
      <c r="BF375" s="146" t="s">
        <v>741</v>
      </c>
    </row>
    <row r="376" spans="1:58">
      <c r="A376" s="308">
        <v>40</v>
      </c>
      <c r="B376" s="308" t="str">
        <f ca="1">IF(M376&gt;0,MAX($B$335:B375)+1,"")</f>
        <v/>
      </c>
      <c r="C376" s="308" t="str">
        <f ca="1">IF(ISERROR(INDEX(WS,ROWS($A$337:$A376))),"",MID(INDEX(WS,ROWS($A$337:$A376)), FIND("]",INDEX(WS,ROWS($A$337:$A376)))+1,32))&amp;T(NOW())</f>
        <v/>
      </c>
      <c r="D376" s="309" t="str">
        <f t="shared" ca="1" si="17"/>
        <v/>
      </c>
      <c r="E376" s="309" t="str">
        <f t="shared" ca="1" si="18"/>
        <v/>
      </c>
      <c r="F376" s="309" t="str">
        <f t="shared" ca="1" si="19"/>
        <v/>
      </c>
      <c r="G376" s="309" t="str">
        <f t="shared" ca="1" si="20"/>
        <v/>
      </c>
      <c r="H376" s="309" t="str">
        <f t="shared" ca="1" si="21"/>
        <v/>
      </c>
      <c r="I376" s="309" t="str">
        <f t="shared" ca="1" si="22"/>
        <v/>
      </c>
      <c r="J376" s="309" t="str">
        <f t="shared" ca="1" si="23"/>
        <v/>
      </c>
      <c r="K376" s="309" t="str">
        <f t="shared" ca="1" si="24"/>
        <v/>
      </c>
      <c r="L376" s="309" t="str">
        <f t="shared" ca="1" si="25"/>
        <v/>
      </c>
      <c r="M376" s="308">
        <f t="shared" ca="1" si="16"/>
        <v>0</v>
      </c>
      <c r="BE376" s="146">
        <v>425251</v>
      </c>
      <c r="BF376" s="146" t="s">
        <v>742</v>
      </c>
    </row>
    <row r="377" spans="1:58">
      <c r="A377" s="308">
        <v>41</v>
      </c>
      <c r="B377" s="308" t="str">
        <f ca="1">IF(M377&gt;0,MAX($B$335:B376)+1,"")</f>
        <v/>
      </c>
      <c r="C377" s="308" t="str">
        <f ca="1">IF(ISERROR(INDEX(WS,ROWS($A$337:$A377))),"",MID(INDEX(WS,ROWS($A$337:$A377)), FIND("]",INDEX(WS,ROWS($A$337:$A377)))+1,32))&amp;T(NOW())</f>
        <v/>
      </c>
      <c r="D377" s="309" t="str">
        <f t="shared" ca="1" si="17"/>
        <v/>
      </c>
      <c r="E377" s="309" t="str">
        <f t="shared" ca="1" si="18"/>
        <v/>
      </c>
      <c r="F377" s="309" t="str">
        <f t="shared" ca="1" si="19"/>
        <v/>
      </c>
      <c r="G377" s="309" t="str">
        <f t="shared" ca="1" si="20"/>
        <v/>
      </c>
      <c r="H377" s="309" t="str">
        <f t="shared" ca="1" si="21"/>
        <v/>
      </c>
      <c r="I377" s="309" t="str">
        <f t="shared" ca="1" si="22"/>
        <v/>
      </c>
      <c r="J377" s="309" t="str">
        <f t="shared" ca="1" si="23"/>
        <v/>
      </c>
      <c r="K377" s="309" t="str">
        <f t="shared" ca="1" si="24"/>
        <v/>
      </c>
      <c r="L377" s="309" t="str">
        <f t="shared" ca="1" si="25"/>
        <v/>
      </c>
      <c r="M377" s="308">
        <f t="shared" ca="1" si="16"/>
        <v>0</v>
      </c>
      <c r="BE377" s="146">
        <v>425252</v>
      </c>
      <c r="BF377" s="146" t="s">
        <v>743</v>
      </c>
    </row>
    <row r="378" spans="1:58">
      <c r="A378" s="308">
        <v>42</v>
      </c>
      <c r="B378" s="308" t="str">
        <f ca="1">IF(M378&gt;0,MAX($B$335:B377)+1,"")</f>
        <v/>
      </c>
      <c r="C378" s="308" t="str">
        <f ca="1">IF(ISERROR(INDEX(WS,ROWS($A$337:$A378))),"",MID(INDEX(WS,ROWS($A$337:$A378)), FIND("]",INDEX(WS,ROWS($A$337:$A378)))+1,32))&amp;T(NOW())</f>
        <v/>
      </c>
      <c r="D378" s="309" t="str">
        <f t="shared" ca="1" si="17"/>
        <v/>
      </c>
      <c r="E378" s="309" t="str">
        <f t="shared" ca="1" si="18"/>
        <v/>
      </c>
      <c r="F378" s="309" t="str">
        <f t="shared" ca="1" si="19"/>
        <v/>
      </c>
      <c r="G378" s="309" t="str">
        <f t="shared" ca="1" si="20"/>
        <v/>
      </c>
      <c r="H378" s="309" t="str">
        <f t="shared" ca="1" si="21"/>
        <v/>
      </c>
      <c r="I378" s="309" t="str">
        <f t="shared" ca="1" si="22"/>
        <v/>
      </c>
      <c r="J378" s="309" t="str">
        <f t="shared" ca="1" si="23"/>
        <v/>
      </c>
      <c r="K378" s="309" t="str">
        <f t="shared" ca="1" si="24"/>
        <v/>
      </c>
      <c r="L378" s="309" t="str">
        <f t="shared" ca="1" si="25"/>
        <v/>
      </c>
      <c r="M378" s="308">
        <f t="shared" ca="1" si="16"/>
        <v>0</v>
      </c>
      <c r="BE378" s="146">
        <v>425253</v>
      </c>
      <c r="BF378" s="146" t="s">
        <v>744</v>
      </c>
    </row>
    <row r="379" spans="1:58">
      <c r="A379" s="308">
        <v>43</v>
      </c>
      <c r="B379" s="308" t="str">
        <f ca="1">IF(M379&gt;0,MAX($B$335:B378)+1,"")</f>
        <v/>
      </c>
      <c r="C379" s="308" t="str">
        <f ca="1">IF(ISERROR(INDEX(WS,ROWS($A$337:$A379))),"",MID(INDEX(WS,ROWS($A$337:$A379)), FIND("]",INDEX(WS,ROWS($A$337:$A379)))+1,32))&amp;T(NOW())</f>
        <v/>
      </c>
      <c r="D379" s="309" t="str">
        <f t="shared" ca="1" si="17"/>
        <v/>
      </c>
      <c r="E379" s="309" t="str">
        <f t="shared" ca="1" si="18"/>
        <v/>
      </c>
      <c r="F379" s="309" t="str">
        <f t="shared" ca="1" si="19"/>
        <v/>
      </c>
      <c r="G379" s="309" t="str">
        <f t="shared" ca="1" si="20"/>
        <v/>
      </c>
      <c r="H379" s="309" t="str">
        <f t="shared" ca="1" si="21"/>
        <v/>
      </c>
      <c r="I379" s="309" t="str">
        <f t="shared" ca="1" si="22"/>
        <v/>
      </c>
      <c r="J379" s="309" t="str">
        <f t="shared" ca="1" si="23"/>
        <v/>
      </c>
      <c r="K379" s="309" t="str">
        <f t="shared" ca="1" si="24"/>
        <v/>
      </c>
      <c r="L379" s="309" t="str">
        <f t="shared" ca="1" si="25"/>
        <v/>
      </c>
      <c r="M379" s="308">
        <f t="shared" ca="1" si="16"/>
        <v>0</v>
      </c>
      <c r="BE379" s="146">
        <v>425260</v>
      </c>
      <c r="BF379" s="146" t="s">
        <v>745</v>
      </c>
    </row>
    <row r="380" spans="1:58">
      <c r="A380" s="308">
        <v>44</v>
      </c>
      <c r="B380" s="308" t="str">
        <f ca="1">IF(M380&gt;0,MAX($B$335:B379)+1,"")</f>
        <v/>
      </c>
      <c r="C380" s="308" t="str">
        <f ca="1">IF(ISERROR(INDEX(WS,ROWS($A$337:$A380))),"",MID(INDEX(WS,ROWS($A$337:$A380)), FIND("]",INDEX(WS,ROWS($A$337:$A380)))+1,32))&amp;T(NOW())</f>
        <v/>
      </c>
      <c r="D380" s="309" t="str">
        <f t="shared" ca="1" si="17"/>
        <v/>
      </c>
      <c r="E380" s="309" t="str">
        <f t="shared" ca="1" si="18"/>
        <v/>
      </c>
      <c r="F380" s="309" t="str">
        <f t="shared" ca="1" si="19"/>
        <v/>
      </c>
      <c r="G380" s="309" t="str">
        <f t="shared" ca="1" si="20"/>
        <v/>
      </c>
      <c r="H380" s="309" t="str">
        <f t="shared" ca="1" si="21"/>
        <v/>
      </c>
      <c r="I380" s="309" t="str">
        <f t="shared" ca="1" si="22"/>
        <v/>
      </c>
      <c r="J380" s="309" t="str">
        <f t="shared" ca="1" si="23"/>
        <v/>
      </c>
      <c r="K380" s="309" t="str">
        <f t="shared" ca="1" si="24"/>
        <v/>
      </c>
      <c r="L380" s="309" t="str">
        <f t="shared" ca="1" si="25"/>
        <v/>
      </c>
      <c r="M380" s="308">
        <f t="shared" ca="1" si="16"/>
        <v>0</v>
      </c>
      <c r="BE380" s="146">
        <v>425261</v>
      </c>
      <c r="BF380" s="146" t="s">
        <v>746</v>
      </c>
    </row>
    <row r="381" spans="1:58">
      <c r="A381" s="308">
        <v>45</v>
      </c>
      <c r="B381" s="308" t="str">
        <f ca="1">IF(M381&gt;0,MAX($B$335:B380)+1,"")</f>
        <v/>
      </c>
      <c r="C381" s="308" t="str">
        <f ca="1">IF(ISERROR(INDEX(WS,ROWS($A$337:$A381))),"",MID(INDEX(WS,ROWS($A$337:$A381)), FIND("]",INDEX(WS,ROWS($A$337:$A381)))+1,32))&amp;T(NOW())</f>
        <v/>
      </c>
      <c r="D381" s="309" t="str">
        <f t="shared" ca="1" si="17"/>
        <v/>
      </c>
      <c r="E381" s="309" t="str">
        <f t="shared" ca="1" si="18"/>
        <v/>
      </c>
      <c r="F381" s="309" t="str">
        <f t="shared" ca="1" si="19"/>
        <v/>
      </c>
      <c r="G381" s="309" t="str">
        <f t="shared" ca="1" si="20"/>
        <v/>
      </c>
      <c r="H381" s="309" t="str">
        <f t="shared" ca="1" si="21"/>
        <v/>
      </c>
      <c r="I381" s="309" t="str">
        <f t="shared" ca="1" si="22"/>
        <v/>
      </c>
      <c r="J381" s="309" t="str">
        <f t="shared" ca="1" si="23"/>
        <v/>
      </c>
      <c r="K381" s="309" t="str">
        <f t="shared" ca="1" si="24"/>
        <v/>
      </c>
      <c r="L381" s="309" t="str">
        <f t="shared" ca="1" si="25"/>
        <v/>
      </c>
      <c r="M381" s="308">
        <f t="shared" ca="1" si="16"/>
        <v>0</v>
      </c>
      <c r="BE381" s="146">
        <v>425262</v>
      </c>
      <c r="BF381" s="146" t="s">
        <v>747</v>
      </c>
    </row>
    <row r="382" spans="1:58">
      <c r="A382" s="308">
        <v>46</v>
      </c>
      <c r="B382" s="308" t="str">
        <f ca="1">IF(M382&gt;0,MAX($B$335:B381)+1,"")</f>
        <v/>
      </c>
      <c r="C382" s="308" t="str">
        <f ca="1">IF(ISERROR(INDEX(WS,ROWS($A$337:$A382))),"",MID(INDEX(WS,ROWS($A$337:$A382)), FIND("]",INDEX(WS,ROWS($A$337:$A382)))+1,32))&amp;T(NOW())</f>
        <v/>
      </c>
      <c r="D382" s="309" t="str">
        <f t="shared" ca="1" si="17"/>
        <v/>
      </c>
      <c r="E382" s="309" t="str">
        <f t="shared" ca="1" si="18"/>
        <v/>
      </c>
      <c r="F382" s="309" t="str">
        <f t="shared" ca="1" si="19"/>
        <v/>
      </c>
      <c r="G382" s="309" t="str">
        <f t="shared" ca="1" si="20"/>
        <v/>
      </c>
      <c r="H382" s="309" t="str">
        <f t="shared" ca="1" si="21"/>
        <v/>
      </c>
      <c r="I382" s="309" t="str">
        <f t="shared" ca="1" si="22"/>
        <v/>
      </c>
      <c r="J382" s="309" t="str">
        <f t="shared" ca="1" si="23"/>
        <v/>
      </c>
      <c r="K382" s="309" t="str">
        <f t="shared" ca="1" si="24"/>
        <v/>
      </c>
      <c r="L382" s="309" t="str">
        <f t="shared" ca="1" si="25"/>
        <v/>
      </c>
      <c r="M382" s="308">
        <f t="shared" ca="1" si="16"/>
        <v>0</v>
      </c>
      <c r="BE382" s="146">
        <v>425263</v>
      </c>
      <c r="BF382" s="146" t="s">
        <v>748</v>
      </c>
    </row>
    <row r="383" spans="1:58">
      <c r="A383" s="308">
        <v>47</v>
      </c>
      <c r="B383" s="308" t="str">
        <f ca="1">IF(M383&gt;0,MAX($B$335:B382)+1,"")</f>
        <v/>
      </c>
      <c r="C383" s="308" t="str">
        <f ca="1">IF(ISERROR(INDEX(WS,ROWS($A$337:$A383))),"",MID(INDEX(WS,ROWS($A$337:$A383)), FIND("]",INDEX(WS,ROWS($A$337:$A383)))+1,32))&amp;T(NOW())</f>
        <v/>
      </c>
      <c r="D383" s="309" t="str">
        <f t="shared" ca="1" si="17"/>
        <v/>
      </c>
      <c r="E383" s="309" t="str">
        <f t="shared" ca="1" si="18"/>
        <v/>
      </c>
      <c r="F383" s="309" t="str">
        <f t="shared" ca="1" si="19"/>
        <v/>
      </c>
      <c r="G383" s="309" t="str">
        <f t="shared" ca="1" si="20"/>
        <v/>
      </c>
      <c r="H383" s="309" t="str">
        <f t="shared" ca="1" si="21"/>
        <v/>
      </c>
      <c r="I383" s="309" t="str">
        <f t="shared" ca="1" si="22"/>
        <v/>
      </c>
      <c r="J383" s="309" t="str">
        <f t="shared" ca="1" si="23"/>
        <v/>
      </c>
      <c r="K383" s="309" t="str">
        <f t="shared" ca="1" si="24"/>
        <v/>
      </c>
      <c r="L383" s="309" t="str">
        <f t="shared" ca="1" si="25"/>
        <v/>
      </c>
      <c r="M383" s="308">
        <f t="shared" ca="1" si="16"/>
        <v>0</v>
      </c>
      <c r="BE383" s="146">
        <v>425270</v>
      </c>
      <c r="BF383" s="146" t="s">
        <v>749</v>
      </c>
    </row>
    <row r="384" spans="1:58">
      <c r="A384" s="308">
        <v>48</v>
      </c>
      <c r="B384" s="308" t="str">
        <f ca="1">IF(M384&gt;0,MAX($B$335:B383)+1,"")</f>
        <v/>
      </c>
      <c r="C384" s="308" t="str">
        <f ca="1">IF(ISERROR(INDEX(WS,ROWS($A$337:$A384))),"",MID(INDEX(WS,ROWS($A$337:$A384)), FIND("]",INDEX(WS,ROWS($A$337:$A384)))+1,32))&amp;T(NOW())</f>
        <v/>
      </c>
      <c r="D384" s="309" t="str">
        <f t="shared" ca="1" si="17"/>
        <v/>
      </c>
      <c r="E384" s="309" t="str">
        <f t="shared" ca="1" si="18"/>
        <v/>
      </c>
      <c r="F384" s="309" t="str">
        <f t="shared" ca="1" si="19"/>
        <v/>
      </c>
      <c r="G384" s="309" t="str">
        <f t="shared" ca="1" si="20"/>
        <v/>
      </c>
      <c r="H384" s="309" t="str">
        <f t="shared" ca="1" si="21"/>
        <v/>
      </c>
      <c r="I384" s="309" t="str">
        <f t="shared" ca="1" si="22"/>
        <v/>
      </c>
      <c r="J384" s="309" t="str">
        <f t="shared" ca="1" si="23"/>
        <v/>
      </c>
      <c r="K384" s="309" t="str">
        <f t="shared" ca="1" si="24"/>
        <v/>
      </c>
      <c r="L384" s="309" t="str">
        <f t="shared" ca="1" si="25"/>
        <v/>
      </c>
      <c r="M384" s="308">
        <f t="shared" ca="1" si="16"/>
        <v>0</v>
      </c>
      <c r="BE384" s="146">
        <v>425271</v>
      </c>
      <c r="BF384" s="146" t="s">
        <v>749</v>
      </c>
    </row>
    <row r="385" spans="1:58">
      <c r="A385" s="308">
        <v>49</v>
      </c>
      <c r="B385" s="308" t="str">
        <f ca="1">IF(M385&gt;0,MAX($B$335:B384)+1,"")</f>
        <v/>
      </c>
      <c r="C385" s="308" t="str">
        <f ca="1">IF(ISERROR(INDEX(WS,ROWS($A$337:$A385))),"",MID(INDEX(WS,ROWS($A$337:$A385)), FIND("]",INDEX(WS,ROWS($A$337:$A385)))+1,32))&amp;T(NOW())</f>
        <v/>
      </c>
      <c r="D385" s="309" t="str">
        <f t="shared" ca="1" si="17"/>
        <v/>
      </c>
      <c r="E385" s="309" t="str">
        <f t="shared" ca="1" si="18"/>
        <v/>
      </c>
      <c r="F385" s="309" t="str">
        <f t="shared" ca="1" si="19"/>
        <v/>
      </c>
      <c r="G385" s="309" t="str">
        <f t="shared" ca="1" si="20"/>
        <v/>
      </c>
      <c r="H385" s="309" t="str">
        <f t="shared" ca="1" si="21"/>
        <v/>
      </c>
      <c r="I385" s="309" t="str">
        <f t="shared" ca="1" si="22"/>
        <v/>
      </c>
      <c r="J385" s="309" t="str">
        <f t="shared" ca="1" si="23"/>
        <v/>
      </c>
      <c r="K385" s="309" t="str">
        <f t="shared" ca="1" si="24"/>
        <v/>
      </c>
      <c r="L385" s="309" t="str">
        <f t="shared" ca="1" si="25"/>
        <v/>
      </c>
      <c r="M385" s="308">
        <f t="shared" ca="1" si="16"/>
        <v>0</v>
      </c>
      <c r="BE385" s="146">
        <v>425280</v>
      </c>
      <c r="BF385" s="146" t="s">
        <v>750</v>
      </c>
    </row>
    <row r="386" spans="1:58">
      <c r="A386" s="308">
        <v>50</v>
      </c>
      <c r="B386" s="308" t="str">
        <f ca="1">IF(M386&gt;0,MAX($B$335:B385)+1,"")</f>
        <v/>
      </c>
      <c r="C386" s="308" t="str">
        <f ca="1">IF(ISERROR(INDEX(WS,ROWS($A$337:$A386))),"",MID(INDEX(WS,ROWS($A$337:$A386)), FIND("]",INDEX(WS,ROWS($A$337:$A386)))+1,32))&amp;T(NOW())</f>
        <v/>
      </c>
      <c r="D386" s="309" t="str">
        <f t="shared" ca="1" si="17"/>
        <v/>
      </c>
      <c r="E386" s="309" t="str">
        <f t="shared" ca="1" si="18"/>
        <v/>
      </c>
      <c r="F386" s="309" t="str">
        <f t="shared" ca="1" si="19"/>
        <v/>
      </c>
      <c r="G386" s="309" t="str">
        <f t="shared" ca="1" si="20"/>
        <v/>
      </c>
      <c r="H386" s="309" t="str">
        <f t="shared" ca="1" si="21"/>
        <v/>
      </c>
      <c r="I386" s="309" t="str">
        <f t="shared" ca="1" si="22"/>
        <v/>
      </c>
      <c r="J386" s="309" t="str">
        <f t="shared" ca="1" si="23"/>
        <v/>
      </c>
      <c r="K386" s="309" t="str">
        <f t="shared" ca="1" si="24"/>
        <v/>
      </c>
      <c r="L386" s="309" t="str">
        <f t="shared" ca="1" si="25"/>
        <v/>
      </c>
      <c r="M386" s="308">
        <f t="shared" ca="1" si="16"/>
        <v>0</v>
      </c>
      <c r="BE386" s="146">
        <v>425281</v>
      </c>
      <c r="BF386" s="146" t="s">
        <v>750</v>
      </c>
    </row>
    <row r="387" spans="1:58">
      <c r="A387" s="308">
        <v>51</v>
      </c>
      <c r="B387" s="308" t="str">
        <f ca="1">IF(M387&gt;0,MAX($B$335:B386)+1,"")</f>
        <v/>
      </c>
      <c r="C387" s="308" t="str">
        <f ca="1">IF(ISERROR(INDEX(WS,ROWS($A$337:$A387))),"",MID(INDEX(WS,ROWS($A$337:$A387)), FIND("]",INDEX(WS,ROWS($A$337:$A387)))+1,32))&amp;T(NOW())</f>
        <v/>
      </c>
      <c r="D387" s="309" t="str">
        <f t="shared" ca="1" si="17"/>
        <v/>
      </c>
      <c r="E387" s="309" t="str">
        <f t="shared" ca="1" si="18"/>
        <v/>
      </c>
      <c r="F387" s="309" t="str">
        <f t="shared" ca="1" si="19"/>
        <v/>
      </c>
      <c r="G387" s="309" t="str">
        <f t="shared" ca="1" si="20"/>
        <v/>
      </c>
      <c r="H387" s="309" t="str">
        <f t="shared" ca="1" si="21"/>
        <v/>
      </c>
      <c r="I387" s="309" t="str">
        <f t="shared" ca="1" si="22"/>
        <v/>
      </c>
      <c r="J387" s="309" t="str">
        <f t="shared" ca="1" si="23"/>
        <v/>
      </c>
      <c r="K387" s="309" t="str">
        <f t="shared" ca="1" si="24"/>
        <v/>
      </c>
      <c r="L387" s="309" t="str">
        <f t="shared" ca="1" si="25"/>
        <v/>
      </c>
      <c r="M387" s="308">
        <f t="shared" ca="1" si="16"/>
        <v>0</v>
      </c>
      <c r="BE387" s="146">
        <v>425290</v>
      </c>
      <c r="BF387" s="146" t="s">
        <v>751</v>
      </c>
    </row>
    <row r="388" spans="1:58">
      <c r="A388" s="308">
        <v>52</v>
      </c>
      <c r="B388" s="308" t="str">
        <f ca="1">IF(M388&gt;0,MAX($B$335:B387)+1,"")</f>
        <v/>
      </c>
      <c r="C388" s="308" t="str">
        <f ca="1">IF(ISERROR(INDEX(WS,ROWS($A$337:$A388))),"",MID(INDEX(WS,ROWS($A$337:$A388)), FIND("]",INDEX(WS,ROWS($A$337:$A388)))+1,32))&amp;T(NOW())</f>
        <v/>
      </c>
      <c r="D388" s="309" t="str">
        <f t="shared" ca="1" si="17"/>
        <v/>
      </c>
      <c r="E388" s="309" t="str">
        <f t="shared" ca="1" si="18"/>
        <v/>
      </c>
      <c r="F388" s="309" t="str">
        <f t="shared" ca="1" si="19"/>
        <v/>
      </c>
      <c r="G388" s="309" t="str">
        <f t="shared" ca="1" si="20"/>
        <v/>
      </c>
      <c r="H388" s="309" t="str">
        <f t="shared" ca="1" si="21"/>
        <v/>
      </c>
      <c r="I388" s="309" t="str">
        <f t="shared" ca="1" si="22"/>
        <v/>
      </c>
      <c r="J388" s="309" t="str">
        <f t="shared" ca="1" si="23"/>
        <v/>
      </c>
      <c r="K388" s="309" t="str">
        <f t="shared" ca="1" si="24"/>
        <v/>
      </c>
      <c r="L388" s="309" t="str">
        <f t="shared" ca="1" si="25"/>
        <v/>
      </c>
      <c r="M388" s="308">
        <f t="shared" ca="1" si="16"/>
        <v>0</v>
      </c>
      <c r="BE388" s="146">
        <v>425291</v>
      </c>
      <c r="BF388" s="146" t="s">
        <v>751</v>
      </c>
    </row>
    <row r="389" spans="1:58">
      <c r="A389" s="308">
        <v>53</v>
      </c>
      <c r="B389" s="308" t="str">
        <f ca="1">IF(M389&gt;0,MAX($B$335:B388)+1,"")</f>
        <v/>
      </c>
      <c r="C389" s="308" t="str">
        <f ca="1">IF(ISERROR(INDEX(WS,ROWS($A$337:$A389))),"",MID(INDEX(WS,ROWS($A$337:$A389)), FIND("]",INDEX(WS,ROWS($A$337:$A389)))+1,32))&amp;T(NOW())</f>
        <v/>
      </c>
      <c r="D389" s="309" t="str">
        <f t="shared" ca="1" si="17"/>
        <v/>
      </c>
      <c r="E389" s="309" t="str">
        <f t="shared" ca="1" si="18"/>
        <v/>
      </c>
      <c r="F389" s="309" t="str">
        <f t="shared" ca="1" si="19"/>
        <v/>
      </c>
      <c r="G389" s="309" t="str">
        <f t="shared" ca="1" si="20"/>
        <v/>
      </c>
      <c r="H389" s="309" t="str">
        <f t="shared" ca="1" si="21"/>
        <v/>
      </c>
      <c r="I389" s="309" t="str">
        <f t="shared" ca="1" si="22"/>
        <v/>
      </c>
      <c r="J389" s="309" t="str">
        <f t="shared" ca="1" si="23"/>
        <v/>
      </c>
      <c r="K389" s="309" t="str">
        <f t="shared" ca="1" si="24"/>
        <v/>
      </c>
      <c r="L389" s="309" t="str">
        <f t="shared" ca="1" si="25"/>
        <v/>
      </c>
      <c r="M389" s="308">
        <f t="shared" ca="1" si="16"/>
        <v>0</v>
      </c>
      <c r="BE389" s="146">
        <v>426000</v>
      </c>
      <c r="BF389" s="146" t="s">
        <v>1242</v>
      </c>
    </row>
    <row r="390" spans="1:58">
      <c r="A390" s="308">
        <v>54</v>
      </c>
      <c r="B390" s="308" t="str">
        <f ca="1">IF(M390&gt;0,MAX($B$335:B389)+1,"")</f>
        <v/>
      </c>
      <c r="C390" s="308" t="str">
        <f ca="1">IF(ISERROR(INDEX(WS,ROWS($A$337:$A390))),"",MID(INDEX(WS,ROWS($A$337:$A390)), FIND("]",INDEX(WS,ROWS($A$337:$A390)))+1,32))&amp;T(NOW())</f>
        <v/>
      </c>
      <c r="D390" s="309" t="str">
        <f t="shared" ca="1" si="17"/>
        <v/>
      </c>
      <c r="E390" s="309" t="str">
        <f t="shared" ca="1" si="18"/>
        <v/>
      </c>
      <c r="F390" s="309" t="str">
        <f t="shared" ca="1" si="19"/>
        <v/>
      </c>
      <c r="G390" s="309" t="str">
        <f t="shared" ca="1" si="20"/>
        <v/>
      </c>
      <c r="H390" s="309" t="str">
        <f t="shared" ca="1" si="21"/>
        <v/>
      </c>
      <c r="I390" s="309" t="str">
        <f t="shared" ca="1" si="22"/>
        <v/>
      </c>
      <c r="J390" s="309" t="str">
        <f t="shared" ca="1" si="23"/>
        <v/>
      </c>
      <c r="K390" s="309" t="str">
        <f t="shared" ca="1" si="24"/>
        <v/>
      </c>
      <c r="L390" s="309" t="str">
        <f t="shared" ca="1" si="25"/>
        <v/>
      </c>
      <c r="M390" s="308">
        <f t="shared" ca="1" si="16"/>
        <v>0</v>
      </c>
      <c r="BE390" s="146">
        <v>426100</v>
      </c>
      <c r="BF390" s="146" t="s">
        <v>752</v>
      </c>
    </row>
    <row r="391" spans="1:58">
      <c r="A391" s="308">
        <v>55</v>
      </c>
      <c r="B391" s="308" t="str">
        <f ca="1">IF(M391&gt;0,MAX($B$335:B390)+1,"")</f>
        <v/>
      </c>
      <c r="C391" s="308" t="str">
        <f ca="1">IF(ISERROR(INDEX(WS,ROWS($A$337:$A391))),"",MID(INDEX(WS,ROWS($A$337:$A391)), FIND("]",INDEX(WS,ROWS($A$337:$A391)))+1,32))&amp;T(NOW())</f>
        <v/>
      </c>
      <c r="D391" s="309" t="str">
        <f t="shared" ca="1" si="17"/>
        <v/>
      </c>
      <c r="E391" s="309" t="str">
        <f t="shared" ca="1" si="18"/>
        <v/>
      </c>
      <c r="F391" s="309" t="str">
        <f t="shared" ca="1" si="19"/>
        <v/>
      </c>
      <c r="G391" s="309" t="str">
        <f t="shared" ca="1" si="20"/>
        <v/>
      </c>
      <c r="H391" s="309" t="str">
        <f t="shared" ca="1" si="21"/>
        <v/>
      </c>
      <c r="I391" s="309" t="str">
        <f t="shared" ca="1" si="22"/>
        <v/>
      </c>
      <c r="J391" s="309" t="str">
        <f t="shared" ca="1" si="23"/>
        <v/>
      </c>
      <c r="K391" s="309" t="str">
        <f t="shared" ca="1" si="24"/>
        <v/>
      </c>
      <c r="L391" s="309" t="str">
        <f t="shared" ca="1" si="25"/>
        <v/>
      </c>
      <c r="M391" s="308">
        <f t="shared" ca="1" si="16"/>
        <v>0</v>
      </c>
      <c r="BE391" s="146">
        <v>426110</v>
      </c>
      <c r="BF391" s="146" t="s">
        <v>753</v>
      </c>
    </row>
    <row r="392" spans="1:58">
      <c r="A392" s="308">
        <v>56</v>
      </c>
      <c r="B392" s="308" t="str">
        <f ca="1">IF(M392&gt;0,MAX($B$335:B391)+1,"")</f>
        <v/>
      </c>
      <c r="C392" s="308" t="str">
        <f ca="1">IF(ISERROR(INDEX(WS,ROWS($A$337:$A392))),"",MID(INDEX(WS,ROWS($A$337:$A392)), FIND("]",INDEX(WS,ROWS($A$337:$A392)))+1,32))&amp;T(NOW())</f>
        <v/>
      </c>
      <c r="D392" s="309" t="str">
        <f t="shared" ca="1" si="17"/>
        <v/>
      </c>
      <c r="E392" s="309" t="str">
        <f t="shared" ca="1" si="18"/>
        <v/>
      </c>
      <c r="F392" s="309" t="str">
        <f t="shared" ca="1" si="19"/>
        <v/>
      </c>
      <c r="G392" s="309" t="str">
        <f t="shared" ca="1" si="20"/>
        <v/>
      </c>
      <c r="H392" s="309" t="str">
        <f t="shared" ca="1" si="21"/>
        <v/>
      </c>
      <c r="I392" s="309" t="str">
        <f t="shared" ca="1" si="22"/>
        <v/>
      </c>
      <c r="J392" s="309" t="str">
        <f t="shared" ca="1" si="23"/>
        <v/>
      </c>
      <c r="K392" s="309" t="str">
        <f t="shared" ca="1" si="24"/>
        <v/>
      </c>
      <c r="L392" s="309" t="str">
        <f t="shared" ca="1" si="25"/>
        <v/>
      </c>
      <c r="M392" s="308">
        <f t="shared" ca="1" si="16"/>
        <v>0</v>
      </c>
      <c r="BE392" s="146">
        <v>426111</v>
      </c>
      <c r="BF392" s="146" t="s">
        <v>753</v>
      </c>
    </row>
    <row r="393" spans="1:58">
      <c r="A393" s="308">
        <v>57</v>
      </c>
      <c r="B393" s="308" t="str">
        <f ca="1">IF(M393&gt;0,MAX($B$335:B392)+1,"")</f>
        <v/>
      </c>
      <c r="C393" s="308" t="str">
        <f ca="1">IF(ISERROR(INDEX(WS,ROWS($A$337:$A393))),"",MID(INDEX(WS,ROWS($A$337:$A393)), FIND("]",INDEX(WS,ROWS($A$337:$A393)))+1,32))&amp;T(NOW())</f>
        <v/>
      </c>
      <c r="D393" s="309" t="str">
        <f t="shared" ca="1" si="17"/>
        <v/>
      </c>
      <c r="E393" s="309" t="str">
        <f t="shared" ca="1" si="18"/>
        <v/>
      </c>
      <c r="F393" s="309" t="str">
        <f t="shared" ca="1" si="19"/>
        <v/>
      </c>
      <c r="G393" s="309" t="str">
        <f t="shared" ca="1" si="20"/>
        <v/>
      </c>
      <c r="H393" s="309" t="str">
        <f t="shared" ca="1" si="21"/>
        <v/>
      </c>
      <c r="I393" s="309" t="str">
        <f t="shared" ca="1" si="22"/>
        <v/>
      </c>
      <c r="J393" s="309" t="str">
        <f t="shared" ca="1" si="23"/>
        <v/>
      </c>
      <c r="K393" s="309" t="str">
        <f t="shared" ca="1" si="24"/>
        <v/>
      </c>
      <c r="L393" s="309" t="str">
        <f t="shared" ca="1" si="25"/>
        <v/>
      </c>
      <c r="M393" s="308">
        <f t="shared" ca="1" si="16"/>
        <v>0</v>
      </c>
      <c r="BE393" s="146">
        <v>426120</v>
      </c>
      <c r="BF393" s="146" t="s">
        <v>754</v>
      </c>
    </row>
    <row r="394" spans="1:58">
      <c r="A394" s="308">
        <v>58</v>
      </c>
      <c r="B394" s="308" t="str">
        <f ca="1">IF(M394&gt;0,MAX($B$335:B393)+1,"")</f>
        <v/>
      </c>
      <c r="C394" s="308" t="str">
        <f ca="1">IF(ISERROR(INDEX(WS,ROWS($A$337:$A394))),"",MID(INDEX(WS,ROWS($A$337:$A394)), FIND("]",INDEX(WS,ROWS($A$337:$A394)))+1,32))&amp;T(NOW())</f>
        <v/>
      </c>
      <c r="D394" s="309" t="str">
        <f t="shared" ca="1" si="17"/>
        <v/>
      </c>
      <c r="E394" s="309" t="str">
        <f t="shared" ca="1" si="18"/>
        <v/>
      </c>
      <c r="F394" s="309" t="str">
        <f t="shared" ca="1" si="19"/>
        <v/>
      </c>
      <c r="G394" s="309" t="str">
        <f t="shared" ca="1" si="20"/>
        <v/>
      </c>
      <c r="H394" s="309" t="str">
        <f t="shared" ca="1" si="21"/>
        <v/>
      </c>
      <c r="I394" s="309" t="str">
        <f t="shared" ca="1" si="22"/>
        <v/>
      </c>
      <c r="J394" s="309" t="str">
        <f t="shared" ca="1" si="23"/>
        <v/>
      </c>
      <c r="K394" s="309" t="str">
        <f t="shared" ca="1" si="24"/>
        <v/>
      </c>
      <c r="L394" s="309" t="str">
        <f t="shared" ca="1" si="25"/>
        <v/>
      </c>
      <c r="M394" s="308">
        <f t="shared" ca="1" si="16"/>
        <v>0</v>
      </c>
      <c r="BE394" s="146">
        <v>426121</v>
      </c>
      <c r="BF394" s="146" t="s">
        <v>755</v>
      </c>
    </row>
    <row r="395" spans="1:58">
      <c r="A395" s="308">
        <v>59</v>
      </c>
      <c r="B395" s="308" t="str">
        <f ca="1">IF(M395&gt;0,MAX($B$335:B394)+1,"")</f>
        <v/>
      </c>
      <c r="C395" s="308" t="str">
        <f ca="1">IF(ISERROR(INDEX(WS,ROWS($A$337:$A395))),"",MID(INDEX(WS,ROWS($A$337:$A395)), FIND("]",INDEX(WS,ROWS($A$337:$A395)))+1,32))&amp;T(NOW())</f>
        <v/>
      </c>
      <c r="D395" s="309" t="str">
        <f t="shared" ca="1" si="17"/>
        <v/>
      </c>
      <c r="E395" s="309" t="str">
        <f t="shared" ca="1" si="18"/>
        <v/>
      </c>
      <c r="F395" s="309" t="str">
        <f t="shared" ca="1" si="19"/>
        <v/>
      </c>
      <c r="G395" s="309" t="str">
        <f t="shared" ca="1" si="20"/>
        <v/>
      </c>
      <c r="H395" s="309" t="str">
        <f t="shared" ca="1" si="21"/>
        <v/>
      </c>
      <c r="I395" s="309" t="str">
        <f t="shared" ca="1" si="22"/>
        <v/>
      </c>
      <c r="J395" s="309" t="str">
        <f t="shared" ca="1" si="23"/>
        <v/>
      </c>
      <c r="K395" s="309" t="str">
        <f t="shared" ca="1" si="24"/>
        <v/>
      </c>
      <c r="L395" s="309" t="str">
        <f t="shared" ca="1" si="25"/>
        <v/>
      </c>
      <c r="M395" s="308">
        <f t="shared" ca="1" si="16"/>
        <v>0</v>
      </c>
      <c r="BE395" s="146">
        <v>426122</v>
      </c>
      <c r="BF395" s="146" t="s">
        <v>756</v>
      </c>
    </row>
    <row r="396" spans="1:58">
      <c r="A396" s="308">
        <v>60</v>
      </c>
      <c r="B396" s="308" t="str">
        <f ca="1">IF(M396&gt;0,MAX($B$335:B395)+1,"")</f>
        <v/>
      </c>
      <c r="C396" s="308" t="str">
        <f ca="1">IF(ISERROR(INDEX(WS,ROWS($A$337:$A396))),"",MID(INDEX(WS,ROWS($A$337:$A396)), FIND("]",INDEX(WS,ROWS($A$337:$A396)))+1,32))&amp;T(NOW())</f>
        <v/>
      </c>
      <c r="D396" s="309" t="str">
        <f t="shared" ca="1" si="17"/>
        <v/>
      </c>
      <c r="E396" s="309" t="str">
        <f t="shared" ca="1" si="18"/>
        <v/>
      </c>
      <c r="F396" s="309" t="str">
        <f t="shared" ca="1" si="19"/>
        <v/>
      </c>
      <c r="G396" s="309" t="str">
        <f t="shared" ca="1" si="20"/>
        <v/>
      </c>
      <c r="H396" s="309" t="str">
        <f t="shared" ca="1" si="21"/>
        <v/>
      </c>
      <c r="I396" s="309" t="str">
        <f t="shared" ca="1" si="22"/>
        <v/>
      </c>
      <c r="J396" s="309" t="str">
        <f t="shared" ca="1" si="23"/>
        <v/>
      </c>
      <c r="K396" s="309" t="str">
        <f t="shared" ca="1" si="24"/>
        <v/>
      </c>
      <c r="L396" s="309" t="str">
        <f t="shared" ca="1" si="25"/>
        <v/>
      </c>
      <c r="M396" s="308">
        <f t="shared" ca="1" si="16"/>
        <v>0</v>
      </c>
      <c r="BE396" s="146">
        <v>426123</v>
      </c>
      <c r="BF396" s="146" t="s">
        <v>757</v>
      </c>
    </row>
    <row r="397" spans="1:58">
      <c r="A397" s="308">
        <v>61</v>
      </c>
      <c r="B397" s="308" t="str">
        <f ca="1">IF(M397&gt;0,MAX($B$335:B396)+1,"")</f>
        <v/>
      </c>
      <c r="C397" s="308" t="str">
        <f ca="1">IF(ISERROR(INDEX(WS,ROWS($A$337:$A397))),"",MID(INDEX(WS,ROWS($A$337:$A397)), FIND("]",INDEX(WS,ROWS($A$337:$A397)))+1,32))&amp;T(NOW())</f>
        <v/>
      </c>
      <c r="D397" s="309" t="str">
        <f t="shared" ca="1" si="17"/>
        <v/>
      </c>
      <c r="E397" s="309" t="str">
        <f t="shared" ca="1" si="18"/>
        <v/>
      </c>
      <c r="F397" s="309" t="str">
        <f t="shared" ca="1" si="19"/>
        <v/>
      </c>
      <c r="G397" s="309" t="str">
        <f t="shared" ca="1" si="20"/>
        <v/>
      </c>
      <c r="H397" s="309" t="str">
        <f t="shared" ca="1" si="21"/>
        <v/>
      </c>
      <c r="I397" s="309" t="str">
        <f t="shared" ca="1" si="22"/>
        <v/>
      </c>
      <c r="J397" s="309" t="str">
        <f t="shared" ca="1" si="23"/>
        <v/>
      </c>
      <c r="K397" s="309" t="str">
        <f t="shared" ca="1" si="24"/>
        <v/>
      </c>
      <c r="L397" s="309" t="str">
        <f t="shared" ca="1" si="25"/>
        <v/>
      </c>
      <c r="M397" s="308">
        <f t="shared" ca="1" si="16"/>
        <v>0</v>
      </c>
      <c r="BE397" s="146">
        <v>426124</v>
      </c>
      <c r="BF397" s="146" t="s">
        <v>758</v>
      </c>
    </row>
    <row r="398" spans="1:58">
      <c r="A398" s="308">
        <v>62</v>
      </c>
      <c r="B398" s="308" t="str">
        <f ca="1">IF(M398&gt;0,MAX($B$335:B397)+1,"")</f>
        <v/>
      </c>
      <c r="C398" s="308" t="str">
        <f ca="1">IF(ISERROR(INDEX(WS,ROWS($A$337:$A398))),"",MID(INDEX(WS,ROWS($A$337:$A398)), FIND("]",INDEX(WS,ROWS($A$337:$A398)))+1,32))&amp;T(NOW())</f>
        <v/>
      </c>
      <c r="D398" s="309" t="str">
        <f t="shared" ca="1" si="17"/>
        <v/>
      </c>
      <c r="E398" s="309" t="str">
        <f t="shared" ca="1" si="18"/>
        <v/>
      </c>
      <c r="F398" s="309" t="str">
        <f t="shared" ca="1" si="19"/>
        <v/>
      </c>
      <c r="G398" s="309" t="str">
        <f t="shared" ca="1" si="20"/>
        <v/>
      </c>
      <c r="H398" s="309" t="str">
        <f t="shared" ca="1" si="21"/>
        <v/>
      </c>
      <c r="I398" s="309" t="str">
        <f t="shared" ca="1" si="22"/>
        <v/>
      </c>
      <c r="J398" s="309" t="str">
        <f t="shared" ca="1" si="23"/>
        <v/>
      </c>
      <c r="K398" s="309" t="str">
        <f t="shared" ca="1" si="24"/>
        <v/>
      </c>
      <c r="L398" s="309" t="str">
        <f t="shared" ca="1" si="25"/>
        <v/>
      </c>
      <c r="M398" s="308">
        <f t="shared" ca="1" si="16"/>
        <v>0</v>
      </c>
      <c r="BE398" s="146">
        <v>426129</v>
      </c>
      <c r="BF398" s="146" t="s">
        <v>759</v>
      </c>
    </row>
    <row r="399" spans="1:58">
      <c r="A399" s="308">
        <v>63</v>
      </c>
      <c r="B399" s="308" t="str">
        <f ca="1">IF(M399&gt;0,MAX($B$335:B398)+1,"")</f>
        <v/>
      </c>
      <c r="C399" s="308" t="str">
        <f ca="1">IF(ISERROR(INDEX(WS,ROWS($A$337:$A399))),"",MID(INDEX(WS,ROWS($A$337:$A399)), FIND("]",INDEX(WS,ROWS($A$337:$A399)))+1,32))&amp;T(NOW())</f>
        <v/>
      </c>
      <c r="D399" s="309" t="str">
        <f t="shared" ca="1" si="17"/>
        <v/>
      </c>
      <c r="E399" s="309" t="str">
        <f t="shared" ca="1" si="18"/>
        <v/>
      </c>
      <c r="F399" s="309" t="str">
        <f t="shared" ca="1" si="19"/>
        <v/>
      </c>
      <c r="G399" s="309" t="str">
        <f t="shared" ca="1" si="20"/>
        <v/>
      </c>
      <c r="H399" s="309" t="str">
        <f t="shared" ca="1" si="21"/>
        <v/>
      </c>
      <c r="I399" s="309" t="str">
        <f t="shared" ca="1" si="22"/>
        <v/>
      </c>
      <c r="J399" s="309" t="str">
        <f t="shared" ca="1" si="23"/>
        <v/>
      </c>
      <c r="K399" s="309" t="str">
        <f t="shared" ca="1" si="24"/>
        <v/>
      </c>
      <c r="L399" s="309" t="str">
        <f t="shared" ca="1" si="25"/>
        <v/>
      </c>
      <c r="M399" s="308">
        <f t="shared" ca="1" si="16"/>
        <v>0</v>
      </c>
      <c r="BE399" s="146">
        <v>426130</v>
      </c>
      <c r="BF399" s="146" t="s">
        <v>760</v>
      </c>
    </row>
    <row r="400" spans="1:58">
      <c r="A400" s="308">
        <v>64</v>
      </c>
      <c r="B400" s="308" t="str">
        <f ca="1">IF(M400&gt;0,MAX($B$335:B399)+1,"")</f>
        <v/>
      </c>
      <c r="C400" s="308" t="str">
        <f ca="1">IF(ISERROR(INDEX(WS,ROWS($A$337:$A400))),"",MID(INDEX(WS,ROWS($A$337:$A400)), FIND("]",INDEX(WS,ROWS($A$337:$A400)))+1,32))&amp;T(NOW())</f>
        <v/>
      </c>
      <c r="D400" s="309" t="str">
        <f t="shared" ca="1" si="17"/>
        <v/>
      </c>
      <c r="E400" s="309" t="str">
        <f t="shared" ca="1" si="18"/>
        <v/>
      </c>
      <c r="F400" s="309" t="str">
        <f t="shared" ca="1" si="19"/>
        <v/>
      </c>
      <c r="G400" s="309" t="str">
        <f t="shared" ca="1" si="20"/>
        <v/>
      </c>
      <c r="H400" s="309" t="str">
        <f t="shared" ca="1" si="21"/>
        <v/>
      </c>
      <c r="I400" s="309" t="str">
        <f t="shared" ca="1" si="22"/>
        <v/>
      </c>
      <c r="J400" s="309" t="str">
        <f t="shared" ca="1" si="23"/>
        <v/>
      </c>
      <c r="K400" s="309" t="str">
        <f t="shared" ca="1" si="24"/>
        <v/>
      </c>
      <c r="L400" s="309" t="str">
        <f t="shared" ca="1" si="25"/>
        <v/>
      </c>
      <c r="M400" s="308">
        <f t="shared" ca="1" si="16"/>
        <v>0</v>
      </c>
      <c r="BE400" s="146">
        <v>426131</v>
      </c>
      <c r="BF400" s="146" t="s">
        <v>761</v>
      </c>
    </row>
    <row r="401" spans="1:58">
      <c r="A401" s="308">
        <v>65</v>
      </c>
      <c r="B401" s="308" t="str">
        <f ca="1">IF(M401&gt;0,MAX($B$335:B400)+1,"")</f>
        <v/>
      </c>
      <c r="C401" s="308" t="str">
        <f ca="1">IF(ISERROR(INDEX(WS,ROWS($A$337:$A401))),"",MID(INDEX(WS,ROWS($A$337:$A401)), FIND("]",INDEX(WS,ROWS($A$337:$A401)))+1,32))&amp;T(NOW())</f>
        <v/>
      </c>
      <c r="D401" s="309" t="str">
        <f t="shared" ref="D401:D436" ca="1" si="26">IF($C401&lt;&gt;"",INDIRECT("'"&amp;$C401&amp;"'"&amp;"!y2"),"")</f>
        <v/>
      </c>
      <c r="E401" s="309" t="str">
        <f t="shared" ref="E401:E436" ca="1" si="27">IF($C401&lt;&gt;"",INDIRECT("'"&amp;$C401&amp;"'"&amp;"!z2"),"")</f>
        <v/>
      </c>
      <c r="F401" s="309" t="str">
        <f t="shared" ref="F401:F436" ca="1" si="28">IF($C401&lt;&gt;"",INDIRECT("'"&amp;$C401&amp;"'"&amp;"!aa2"),"")</f>
        <v/>
      </c>
      <c r="G401" s="309" t="str">
        <f t="shared" ref="G401:G436" ca="1" si="29">IF($C401&lt;&gt;"",INDIRECT("'"&amp;$C401&amp;"'"&amp;"!ab2"),"")</f>
        <v/>
      </c>
      <c r="H401" s="309" t="str">
        <f t="shared" ref="H401:H436" ca="1" si="30">IF($C401&lt;&gt;"",INDIRECT("'"&amp;$C401&amp;"'"&amp;"!ac2"),"")</f>
        <v/>
      </c>
      <c r="I401" s="309" t="str">
        <f t="shared" ref="I401:I436" ca="1" si="31">IF($C401&lt;&gt;"",INDIRECT("'"&amp;$C401&amp;"'"&amp;"!ad2"),"")</f>
        <v/>
      </c>
      <c r="J401" s="309" t="str">
        <f t="shared" ref="J401:J436" ca="1" si="32">IF($C401&lt;&gt;"",INDIRECT("'"&amp;$C401&amp;"'"&amp;"!ae2"),"")</f>
        <v/>
      </c>
      <c r="K401" s="309" t="str">
        <f t="shared" ref="K401:K436" ca="1" si="33">IF($C401&lt;&gt;"",INDIRECT("'"&amp;$C401&amp;"'"&amp;"!af2"),"")</f>
        <v/>
      </c>
      <c r="L401" s="309" t="str">
        <f t="shared" ref="L401:L436" ca="1" si="34">IF($C401&lt;&gt;"",INDIRECT("'"&amp;$C401&amp;"'"&amp;"!ag2"),"")</f>
        <v/>
      </c>
      <c r="M401" s="308">
        <f t="shared" ca="1" si="16"/>
        <v>0</v>
      </c>
      <c r="BE401" s="146">
        <v>426190</v>
      </c>
      <c r="BF401" s="146" t="s">
        <v>762</v>
      </c>
    </row>
    <row r="402" spans="1:58">
      <c r="A402" s="308">
        <v>66</v>
      </c>
      <c r="B402" s="308" t="str">
        <f ca="1">IF(M402&gt;0,MAX($B$335:B401)+1,"")</f>
        <v/>
      </c>
      <c r="C402" s="308" t="str">
        <f ca="1">IF(ISERROR(INDEX(WS,ROWS($A$337:$A402))),"",MID(INDEX(WS,ROWS($A$337:$A402)), FIND("]",INDEX(WS,ROWS($A$337:$A402)))+1,32))&amp;T(NOW())</f>
        <v/>
      </c>
      <c r="D402" s="309" t="str">
        <f t="shared" ca="1" si="26"/>
        <v/>
      </c>
      <c r="E402" s="309" t="str">
        <f t="shared" ca="1" si="27"/>
        <v/>
      </c>
      <c r="F402" s="309" t="str">
        <f t="shared" ca="1" si="28"/>
        <v/>
      </c>
      <c r="G402" s="309" t="str">
        <f t="shared" ca="1" si="29"/>
        <v/>
      </c>
      <c r="H402" s="309" t="str">
        <f t="shared" ca="1" si="30"/>
        <v/>
      </c>
      <c r="I402" s="309" t="str">
        <f t="shared" ca="1" si="31"/>
        <v/>
      </c>
      <c r="J402" s="309" t="str">
        <f t="shared" ca="1" si="32"/>
        <v/>
      </c>
      <c r="K402" s="309" t="str">
        <f t="shared" ca="1" si="33"/>
        <v/>
      </c>
      <c r="L402" s="309" t="str">
        <f t="shared" ca="1" si="34"/>
        <v/>
      </c>
      <c r="M402" s="308">
        <f t="shared" ref="M402:M436" ca="1" si="35">SUM(E402:L402)</f>
        <v>0</v>
      </c>
      <c r="BE402" s="146">
        <v>426191</v>
      </c>
      <c r="BF402" s="146" t="s">
        <v>762</v>
      </c>
    </row>
    <row r="403" spans="1:58">
      <c r="A403" s="308">
        <v>67</v>
      </c>
      <c r="B403" s="308" t="str">
        <f ca="1">IF(M403&gt;0,MAX($B$335:B402)+1,"")</f>
        <v/>
      </c>
      <c r="C403" s="308" t="str">
        <f ca="1">IF(ISERROR(INDEX(WS,ROWS($A$337:$A403))),"",MID(INDEX(WS,ROWS($A$337:$A403)), FIND("]",INDEX(WS,ROWS($A$337:$A403)))+1,32))&amp;T(NOW())</f>
        <v/>
      </c>
      <c r="D403" s="309" t="str">
        <f t="shared" ca="1" si="26"/>
        <v/>
      </c>
      <c r="E403" s="309" t="str">
        <f t="shared" ca="1" si="27"/>
        <v/>
      </c>
      <c r="F403" s="309" t="str">
        <f t="shared" ca="1" si="28"/>
        <v/>
      </c>
      <c r="G403" s="309" t="str">
        <f t="shared" ca="1" si="29"/>
        <v/>
      </c>
      <c r="H403" s="309" t="str">
        <f t="shared" ca="1" si="30"/>
        <v/>
      </c>
      <c r="I403" s="309" t="str">
        <f t="shared" ca="1" si="31"/>
        <v/>
      </c>
      <c r="J403" s="309" t="str">
        <f t="shared" ca="1" si="32"/>
        <v/>
      </c>
      <c r="K403" s="309" t="str">
        <f t="shared" ca="1" si="33"/>
        <v/>
      </c>
      <c r="L403" s="309" t="str">
        <f t="shared" ca="1" si="34"/>
        <v/>
      </c>
      <c r="M403" s="308">
        <f t="shared" ca="1" si="35"/>
        <v>0</v>
      </c>
      <c r="BE403" s="146">
        <v>426200</v>
      </c>
      <c r="BF403" s="146" t="s">
        <v>763</v>
      </c>
    </row>
    <row r="404" spans="1:58">
      <c r="A404" s="308">
        <v>68</v>
      </c>
      <c r="B404" s="308" t="str">
        <f ca="1">IF(M404&gt;0,MAX($B$335:B403)+1,"")</f>
        <v/>
      </c>
      <c r="C404" s="308" t="str">
        <f ca="1">IF(ISERROR(INDEX(WS,ROWS($A$337:$A404))),"",MID(INDEX(WS,ROWS($A$337:$A404)), FIND("]",INDEX(WS,ROWS($A$337:$A404)))+1,32))&amp;T(NOW())</f>
        <v/>
      </c>
      <c r="D404" s="309" t="str">
        <f t="shared" ca="1" si="26"/>
        <v/>
      </c>
      <c r="E404" s="309" t="str">
        <f t="shared" ca="1" si="27"/>
        <v/>
      </c>
      <c r="F404" s="309" t="str">
        <f t="shared" ca="1" si="28"/>
        <v/>
      </c>
      <c r="G404" s="309" t="str">
        <f t="shared" ca="1" si="29"/>
        <v/>
      </c>
      <c r="H404" s="309" t="str">
        <f t="shared" ca="1" si="30"/>
        <v/>
      </c>
      <c r="I404" s="309" t="str">
        <f t="shared" ca="1" si="31"/>
        <v/>
      </c>
      <c r="J404" s="309" t="str">
        <f t="shared" ca="1" si="32"/>
        <v/>
      </c>
      <c r="K404" s="309" t="str">
        <f t="shared" ca="1" si="33"/>
        <v/>
      </c>
      <c r="L404" s="309" t="str">
        <f t="shared" ca="1" si="34"/>
        <v/>
      </c>
      <c r="M404" s="308">
        <f t="shared" ca="1" si="35"/>
        <v>0</v>
      </c>
      <c r="BE404" s="146">
        <v>426210</v>
      </c>
      <c r="BF404" s="146" t="s">
        <v>764</v>
      </c>
    </row>
    <row r="405" spans="1:58">
      <c r="A405" s="308">
        <v>69</v>
      </c>
      <c r="B405" s="308" t="str">
        <f ca="1">IF(M405&gt;0,MAX($B$335:B404)+1,"")</f>
        <v/>
      </c>
      <c r="C405" s="308" t="str">
        <f ca="1">IF(ISERROR(INDEX(WS,ROWS($A$337:$A405))),"",MID(INDEX(WS,ROWS($A$337:$A405)), FIND("]",INDEX(WS,ROWS($A$337:$A405)))+1,32))&amp;T(NOW())</f>
        <v/>
      </c>
      <c r="D405" s="309" t="str">
        <f t="shared" ca="1" si="26"/>
        <v/>
      </c>
      <c r="E405" s="309" t="str">
        <f t="shared" ca="1" si="27"/>
        <v/>
      </c>
      <c r="F405" s="309" t="str">
        <f t="shared" ca="1" si="28"/>
        <v/>
      </c>
      <c r="G405" s="309" t="str">
        <f t="shared" ca="1" si="29"/>
        <v/>
      </c>
      <c r="H405" s="309" t="str">
        <f t="shared" ca="1" si="30"/>
        <v/>
      </c>
      <c r="I405" s="309" t="str">
        <f t="shared" ca="1" si="31"/>
        <v/>
      </c>
      <c r="J405" s="309" t="str">
        <f t="shared" ca="1" si="32"/>
        <v/>
      </c>
      <c r="K405" s="309" t="str">
        <f t="shared" ca="1" si="33"/>
        <v/>
      </c>
      <c r="L405" s="309" t="str">
        <f t="shared" ca="1" si="34"/>
        <v/>
      </c>
      <c r="M405" s="308">
        <f t="shared" ca="1" si="35"/>
        <v>0</v>
      </c>
      <c r="BE405" s="146">
        <v>426211</v>
      </c>
      <c r="BF405" s="146" t="s">
        <v>764</v>
      </c>
    </row>
    <row r="406" spans="1:58">
      <c r="A406" s="308">
        <v>70</v>
      </c>
      <c r="B406" s="308" t="str">
        <f ca="1">IF(M406&gt;0,MAX($B$335:B405)+1,"")</f>
        <v/>
      </c>
      <c r="C406" s="308" t="str">
        <f ca="1">IF(ISERROR(INDEX(WS,ROWS($A$337:$A406))),"",MID(INDEX(WS,ROWS($A$337:$A406)), FIND("]",INDEX(WS,ROWS($A$337:$A406)))+1,32))&amp;T(NOW())</f>
        <v/>
      </c>
      <c r="D406" s="309" t="str">
        <f t="shared" ca="1" si="26"/>
        <v/>
      </c>
      <c r="E406" s="309" t="str">
        <f t="shared" ca="1" si="27"/>
        <v/>
      </c>
      <c r="F406" s="309" t="str">
        <f t="shared" ca="1" si="28"/>
        <v/>
      </c>
      <c r="G406" s="309" t="str">
        <f t="shared" ca="1" si="29"/>
        <v/>
      </c>
      <c r="H406" s="309" t="str">
        <f t="shared" ca="1" si="30"/>
        <v/>
      </c>
      <c r="I406" s="309" t="str">
        <f t="shared" ca="1" si="31"/>
        <v/>
      </c>
      <c r="J406" s="309" t="str">
        <f t="shared" ca="1" si="32"/>
        <v/>
      </c>
      <c r="K406" s="309" t="str">
        <f t="shared" ca="1" si="33"/>
        <v/>
      </c>
      <c r="L406" s="309" t="str">
        <f t="shared" ca="1" si="34"/>
        <v/>
      </c>
      <c r="M406" s="308">
        <f t="shared" ca="1" si="35"/>
        <v>0</v>
      </c>
      <c r="BE406" s="146">
        <v>426220</v>
      </c>
      <c r="BF406" s="146" t="s">
        <v>765</v>
      </c>
    </row>
    <row r="407" spans="1:58">
      <c r="A407" s="308">
        <v>71</v>
      </c>
      <c r="B407" s="308" t="str">
        <f ca="1">IF(M407&gt;0,MAX($B$335:B406)+1,"")</f>
        <v/>
      </c>
      <c r="C407" s="308" t="str">
        <f ca="1">IF(ISERROR(INDEX(WS,ROWS($A$337:$A407))),"",MID(INDEX(WS,ROWS($A$337:$A407)), FIND("]",INDEX(WS,ROWS($A$337:$A407)))+1,32))&amp;T(NOW())</f>
        <v/>
      </c>
      <c r="D407" s="309" t="str">
        <f t="shared" ca="1" si="26"/>
        <v/>
      </c>
      <c r="E407" s="309" t="str">
        <f t="shared" ca="1" si="27"/>
        <v/>
      </c>
      <c r="F407" s="309" t="str">
        <f t="shared" ca="1" si="28"/>
        <v/>
      </c>
      <c r="G407" s="309" t="str">
        <f t="shared" ca="1" si="29"/>
        <v/>
      </c>
      <c r="H407" s="309" t="str">
        <f t="shared" ca="1" si="30"/>
        <v/>
      </c>
      <c r="I407" s="309" t="str">
        <f t="shared" ca="1" si="31"/>
        <v/>
      </c>
      <c r="J407" s="309" t="str">
        <f t="shared" ca="1" si="32"/>
        <v/>
      </c>
      <c r="K407" s="309" t="str">
        <f t="shared" ca="1" si="33"/>
        <v/>
      </c>
      <c r="L407" s="309" t="str">
        <f t="shared" ca="1" si="34"/>
        <v/>
      </c>
      <c r="M407" s="308">
        <f t="shared" ca="1" si="35"/>
        <v>0</v>
      </c>
      <c r="BE407" s="146">
        <v>426221</v>
      </c>
      <c r="BF407" s="146" t="s">
        <v>765</v>
      </c>
    </row>
    <row r="408" spans="1:58">
      <c r="A408" s="308">
        <v>72</v>
      </c>
      <c r="B408" s="308" t="str">
        <f ca="1">IF(M408&gt;0,MAX($B$335:B407)+1,"")</f>
        <v/>
      </c>
      <c r="C408" s="308" t="str">
        <f ca="1">IF(ISERROR(INDEX(WS,ROWS($A$337:$A408))),"",MID(INDEX(WS,ROWS($A$337:$A408)), FIND("]",INDEX(WS,ROWS($A$337:$A408)))+1,32))&amp;T(NOW())</f>
        <v/>
      </c>
      <c r="D408" s="309" t="str">
        <f t="shared" ca="1" si="26"/>
        <v/>
      </c>
      <c r="E408" s="309" t="str">
        <f t="shared" ca="1" si="27"/>
        <v/>
      </c>
      <c r="F408" s="309" t="str">
        <f t="shared" ca="1" si="28"/>
        <v/>
      </c>
      <c r="G408" s="309" t="str">
        <f t="shared" ca="1" si="29"/>
        <v/>
      </c>
      <c r="H408" s="309" t="str">
        <f t="shared" ca="1" si="30"/>
        <v/>
      </c>
      <c r="I408" s="309" t="str">
        <f t="shared" ca="1" si="31"/>
        <v/>
      </c>
      <c r="J408" s="309" t="str">
        <f t="shared" ca="1" si="32"/>
        <v/>
      </c>
      <c r="K408" s="309" t="str">
        <f t="shared" ca="1" si="33"/>
        <v/>
      </c>
      <c r="L408" s="309" t="str">
        <f t="shared" ca="1" si="34"/>
        <v/>
      </c>
      <c r="M408" s="308">
        <f t="shared" ca="1" si="35"/>
        <v>0</v>
      </c>
      <c r="BE408" s="146">
        <v>426230</v>
      </c>
      <c r="BF408" s="146" t="s">
        <v>766</v>
      </c>
    </row>
    <row r="409" spans="1:58">
      <c r="A409" s="308">
        <v>73</v>
      </c>
      <c r="B409" s="308" t="str">
        <f ca="1">IF(M409&gt;0,MAX($B$335:B408)+1,"")</f>
        <v/>
      </c>
      <c r="C409" s="308" t="str">
        <f ca="1">IF(ISERROR(INDEX(WS,ROWS($A$337:$A409))),"",MID(INDEX(WS,ROWS($A$337:$A409)), FIND("]",INDEX(WS,ROWS($A$337:$A409)))+1,32))&amp;T(NOW())</f>
        <v/>
      </c>
      <c r="D409" s="309" t="str">
        <f t="shared" ca="1" si="26"/>
        <v/>
      </c>
      <c r="E409" s="309" t="str">
        <f t="shared" ca="1" si="27"/>
        <v/>
      </c>
      <c r="F409" s="309" t="str">
        <f t="shared" ca="1" si="28"/>
        <v/>
      </c>
      <c r="G409" s="309" t="str">
        <f t="shared" ca="1" si="29"/>
        <v/>
      </c>
      <c r="H409" s="309" t="str">
        <f t="shared" ca="1" si="30"/>
        <v/>
      </c>
      <c r="I409" s="309" t="str">
        <f t="shared" ca="1" si="31"/>
        <v/>
      </c>
      <c r="J409" s="309" t="str">
        <f t="shared" ca="1" si="32"/>
        <v/>
      </c>
      <c r="K409" s="309" t="str">
        <f t="shared" ca="1" si="33"/>
        <v/>
      </c>
      <c r="L409" s="309" t="str">
        <f t="shared" ca="1" si="34"/>
        <v/>
      </c>
      <c r="M409" s="308">
        <f t="shared" ca="1" si="35"/>
        <v>0</v>
      </c>
      <c r="BE409" s="146">
        <v>426231</v>
      </c>
      <c r="BF409" s="146" t="s">
        <v>766</v>
      </c>
    </row>
    <row r="410" spans="1:58">
      <c r="A410" s="308">
        <v>74</v>
      </c>
      <c r="B410" s="308" t="str">
        <f ca="1">IF(M410&gt;0,MAX($B$335:B409)+1,"")</f>
        <v/>
      </c>
      <c r="C410" s="308" t="str">
        <f ca="1">IF(ISERROR(INDEX(WS,ROWS($A$337:$A410))),"",MID(INDEX(WS,ROWS($A$337:$A410)), FIND("]",INDEX(WS,ROWS($A$337:$A410)))+1,32))&amp;T(NOW())</f>
        <v/>
      </c>
      <c r="D410" s="309" t="str">
        <f t="shared" ca="1" si="26"/>
        <v/>
      </c>
      <c r="E410" s="309" t="str">
        <f t="shared" ca="1" si="27"/>
        <v/>
      </c>
      <c r="F410" s="309" t="str">
        <f t="shared" ca="1" si="28"/>
        <v/>
      </c>
      <c r="G410" s="309" t="str">
        <f t="shared" ca="1" si="29"/>
        <v/>
      </c>
      <c r="H410" s="309" t="str">
        <f t="shared" ca="1" si="30"/>
        <v/>
      </c>
      <c r="I410" s="309" t="str">
        <f t="shared" ca="1" si="31"/>
        <v/>
      </c>
      <c r="J410" s="309" t="str">
        <f t="shared" ca="1" si="32"/>
        <v/>
      </c>
      <c r="K410" s="309" t="str">
        <f t="shared" ca="1" si="33"/>
        <v/>
      </c>
      <c r="L410" s="309" t="str">
        <f t="shared" ca="1" si="34"/>
        <v/>
      </c>
      <c r="M410" s="308">
        <f t="shared" ca="1" si="35"/>
        <v>0</v>
      </c>
      <c r="BE410" s="146">
        <v>426240</v>
      </c>
      <c r="BF410" s="146" t="s">
        <v>767</v>
      </c>
    </row>
    <row r="411" spans="1:58">
      <c r="A411" s="308">
        <v>75</v>
      </c>
      <c r="B411" s="308" t="str">
        <f ca="1">IF(M411&gt;0,MAX($B$335:B410)+1,"")</f>
        <v/>
      </c>
      <c r="C411" s="308" t="str">
        <f ca="1">IF(ISERROR(INDEX(WS,ROWS($A$337:$A411))),"",MID(INDEX(WS,ROWS($A$337:$A411)), FIND("]",INDEX(WS,ROWS($A$337:$A411)))+1,32))&amp;T(NOW())</f>
        <v/>
      </c>
      <c r="D411" s="309" t="str">
        <f t="shared" ca="1" si="26"/>
        <v/>
      </c>
      <c r="E411" s="309" t="str">
        <f t="shared" ca="1" si="27"/>
        <v/>
      </c>
      <c r="F411" s="309" t="str">
        <f t="shared" ca="1" si="28"/>
        <v/>
      </c>
      <c r="G411" s="309" t="str">
        <f t="shared" ca="1" si="29"/>
        <v/>
      </c>
      <c r="H411" s="309" t="str">
        <f t="shared" ca="1" si="30"/>
        <v/>
      </c>
      <c r="I411" s="309" t="str">
        <f t="shared" ca="1" si="31"/>
        <v/>
      </c>
      <c r="J411" s="309" t="str">
        <f t="shared" ca="1" si="32"/>
        <v/>
      </c>
      <c r="K411" s="309" t="str">
        <f t="shared" ca="1" si="33"/>
        <v/>
      </c>
      <c r="L411" s="309" t="str">
        <f t="shared" ca="1" si="34"/>
        <v/>
      </c>
      <c r="M411" s="308">
        <f t="shared" ca="1" si="35"/>
        <v>0</v>
      </c>
      <c r="BE411" s="146">
        <v>426241</v>
      </c>
      <c r="BF411" s="146" t="s">
        <v>767</v>
      </c>
    </row>
    <row r="412" spans="1:58">
      <c r="A412" s="308">
        <v>76</v>
      </c>
      <c r="B412" s="308" t="str">
        <f ca="1">IF(M412&gt;0,MAX($B$335:B411)+1,"")</f>
        <v/>
      </c>
      <c r="C412" s="308" t="str">
        <f ca="1">IF(ISERROR(INDEX(WS,ROWS($A$337:$A412))),"",MID(INDEX(WS,ROWS($A$337:$A412)), FIND("]",INDEX(WS,ROWS($A$337:$A412)))+1,32))&amp;T(NOW())</f>
        <v/>
      </c>
      <c r="D412" s="309" t="str">
        <f t="shared" ca="1" si="26"/>
        <v/>
      </c>
      <c r="E412" s="309" t="str">
        <f t="shared" ca="1" si="27"/>
        <v/>
      </c>
      <c r="F412" s="309" t="str">
        <f t="shared" ca="1" si="28"/>
        <v/>
      </c>
      <c r="G412" s="309" t="str">
        <f t="shared" ca="1" si="29"/>
        <v/>
      </c>
      <c r="H412" s="309" t="str">
        <f t="shared" ca="1" si="30"/>
        <v/>
      </c>
      <c r="I412" s="309" t="str">
        <f t="shared" ca="1" si="31"/>
        <v/>
      </c>
      <c r="J412" s="309" t="str">
        <f t="shared" ca="1" si="32"/>
        <v/>
      </c>
      <c r="K412" s="309" t="str">
        <f t="shared" ca="1" si="33"/>
        <v/>
      </c>
      <c r="L412" s="309" t="str">
        <f t="shared" ca="1" si="34"/>
        <v/>
      </c>
      <c r="M412" s="308">
        <f t="shared" ca="1" si="35"/>
        <v>0</v>
      </c>
      <c r="BE412" s="146">
        <v>426250</v>
      </c>
      <c r="BF412" s="146" t="s">
        <v>768</v>
      </c>
    </row>
    <row r="413" spans="1:58">
      <c r="A413" s="308">
        <v>77</v>
      </c>
      <c r="B413" s="308" t="str">
        <f ca="1">IF(M413&gt;0,MAX($B$335:B412)+1,"")</f>
        <v/>
      </c>
      <c r="C413" s="308" t="str">
        <f ca="1">IF(ISERROR(INDEX(WS,ROWS($A$337:$A413))),"",MID(INDEX(WS,ROWS($A$337:$A413)), FIND("]",INDEX(WS,ROWS($A$337:$A413)))+1,32))&amp;T(NOW())</f>
        <v/>
      </c>
      <c r="D413" s="309" t="str">
        <f t="shared" ca="1" si="26"/>
        <v/>
      </c>
      <c r="E413" s="309" t="str">
        <f t="shared" ca="1" si="27"/>
        <v/>
      </c>
      <c r="F413" s="309" t="str">
        <f t="shared" ca="1" si="28"/>
        <v/>
      </c>
      <c r="G413" s="309" t="str">
        <f t="shared" ca="1" si="29"/>
        <v/>
      </c>
      <c r="H413" s="309" t="str">
        <f t="shared" ca="1" si="30"/>
        <v/>
      </c>
      <c r="I413" s="309" t="str">
        <f t="shared" ca="1" si="31"/>
        <v/>
      </c>
      <c r="J413" s="309" t="str">
        <f t="shared" ca="1" si="32"/>
        <v/>
      </c>
      <c r="K413" s="309" t="str">
        <f t="shared" ca="1" si="33"/>
        <v/>
      </c>
      <c r="L413" s="309" t="str">
        <f t="shared" ca="1" si="34"/>
        <v/>
      </c>
      <c r="M413" s="308">
        <f t="shared" ca="1" si="35"/>
        <v>0</v>
      </c>
      <c r="BE413" s="146">
        <v>426251</v>
      </c>
      <c r="BF413" s="146" t="s">
        <v>768</v>
      </c>
    </row>
    <row r="414" spans="1:58">
      <c r="A414" s="308">
        <v>78</v>
      </c>
      <c r="B414" s="308" t="str">
        <f ca="1">IF(M414&gt;0,MAX($B$335:B413)+1,"")</f>
        <v/>
      </c>
      <c r="C414" s="308" t="str">
        <f ca="1">IF(ISERROR(INDEX(WS,ROWS($A$337:$A414))),"",MID(INDEX(WS,ROWS($A$337:$A414)), FIND("]",INDEX(WS,ROWS($A$337:$A414)))+1,32))&amp;T(NOW())</f>
        <v/>
      </c>
      <c r="D414" s="309" t="str">
        <f t="shared" ca="1" si="26"/>
        <v/>
      </c>
      <c r="E414" s="309" t="str">
        <f t="shared" ca="1" si="27"/>
        <v/>
      </c>
      <c r="F414" s="309" t="str">
        <f t="shared" ca="1" si="28"/>
        <v/>
      </c>
      <c r="G414" s="309" t="str">
        <f t="shared" ca="1" si="29"/>
        <v/>
      </c>
      <c r="H414" s="309" t="str">
        <f t="shared" ca="1" si="30"/>
        <v/>
      </c>
      <c r="I414" s="309" t="str">
        <f t="shared" ca="1" si="31"/>
        <v/>
      </c>
      <c r="J414" s="309" t="str">
        <f t="shared" ca="1" si="32"/>
        <v/>
      </c>
      <c r="K414" s="309" t="str">
        <f t="shared" ca="1" si="33"/>
        <v/>
      </c>
      <c r="L414" s="309" t="str">
        <f t="shared" ca="1" si="34"/>
        <v/>
      </c>
      <c r="M414" s="308">
        <f t="shared" ca="1" si="35"/>
        <v>0</v>
      </c>
      <c r="BE414" s="146">
        <v>426290</v>
      </c>
      <c r="BF414" s="146" t="s">
        <v>769</v>
      </c>
    </row>
    <row r="415" spans="1:58">
      <c r="A415" s="308">
        <v>79</v>
      </c>
      <c r="B415" s="308" t="str">
        <f ca="1">IF(M415&gt;0,MAX($B$335:B414)+1,"")</f>
        <v/>
      </c>
      <c r="C415" s="308" t="str">
        <f ca="1">IF(ISERROR(INDEX(WS,ROWS($A$337:$A415))),"",MID(INDEX(WS,ROWS($A$337:$A415)), FIND("]",INDEX(WS,ROWS($A$337:$A415)))+1,32))&amp;T(NOW())</f>
        <v/>
      </c>
      <c r="D415" s="309" t="str">
        <f t="shared" ca="1" si="26"/>
        <v/>
      </c>
      <c r="E415" s="309" t="str">
        <f t="shared" ca="1" si="27"/>
        <v/>
      </c>
      <c r="F415" s="309" t="str">
        <f t="shared" ca="1" si="28"/>
        <v/>
      </c>
      <c r="G415" s="309" t="str">
        <f t="shared" ca="1" si="29"/>
        <v/>
      </c>
      <c r="H415" s="309" t="str">
        <f t="shared" ca="1" si="30"/>
        <v/>
      </c>
      <c r="I415" s="309" t="str">
        <f t="shared" ca="1" si="31"/>
        <v/>
      </c>
      <c r="J415" s="309" t="str">
        <f t="shared" ca="1" si="32"/>
        <v/>
      </c>
      <c r="K415" s="309" t="str">
        <f t="shared" ca="1" si="33"/>
        <v/>
      </c>
      <c r="L415" s="309" t="str">
        <f t="shared" ca="1" si="34"/>
        <v/>
      </c>
      <c r="M415" s="308">
        <f t="shared" ca="1" si="35"/>
        <v>0</v>
      </c>
      <c r="BE415" s="146">
        <v>426291</v>
      </c>
      <c r="BF415" s="146" t="s">
        <v>769</v>
      </c>
    </row>
    <row r="416" spans="1:58">
      <c r="A416" s="308">
        <v>80</v>
      </c>
      <c r="B416" s="308" t="str">
        <f ca="1">IF(M416&gt;0,MAX($B$335:B415)+1,"")</f>
        <v/>
      </c>
      <c r="C416" s="308" t="str">
        <f ca="1">IF(ISERROR(INDEX(WS,ROWS($A$337:$A416))),"",MID(INDEX(WS,ROWS($A$337:$A416)), FIND("]",INDEX(WS,ROWS($A$337:$A416)))+1,32))&amp;T(NOW())</f>
        <v/>
      </c>
      <c r="D416" s="309" t="str">
        <f t="shared" ca="1" si="26"/>
        <v/>
      </c>
      <c r="E416" s="309" t="str">
        <f t="shared" ca="1" si="27"/>
        <v/>
      </c>
      <c r="F416" s="309" t="str">
        <f t="shared" ca="1" si="28"/>
        <v/>
      </c>
      <c r="G416" s="309" t="str">
        <f t="shared" ca="1" si="29"/>
        <v/>
      </c>
      <c r="H416" s="309" t="str">
        <f t="shared" ca="1" si="30"/>
        <v/>
      </c>
      <c r="I416" s="309" t="str">
        <f t="shared" ca="1" si="31"/>
        <v/>
      </c>
      <c r="J416" s="309" t="str">
        <f t="shared" ca="1" si="32"/>
        <v/>
      </c>
      <c r="K416" s="309" t="str">
        <f t="shared" ca="1" si="33"/>
        <v/>
      </c>
      <c r="L416" s="309" t="str">
        <f t="shared" ca="1" si="34"/>
        <v/>
      </c>
      <c r="M416" s="308">
        <f t="shared" ca="1" si="35"/>
        <v>0</v>
      </c>
      <c r="BE416" s="146">
        <v>426300</v>
      </c>
      <c r="BF416" s="146" t="s">
        <v>770</v>
      </c>
    </row>
    <row r="417" spans="1:58">
      <c r="A417" s="308">
        <v>81</v>
      </c>
      <c r="B417" s="308" t="str">
        <f ca="1">IF(M417&gt;0,MAX($B$335:B416)+1,"")</f>
        <v/>
      </c>
      <c r="C417" s="308" t="str">
        <f ca="1">IF(ISERROR(INDEX(WS,ROWS($A$337:$A417))),"",MID(INDEX(WS,ROWS($A$337:$A417)), FIND("]",INDEX(WS,ROWS($A$337:$A417)))+1,32))&amp;T(NOW())</f>
        <v/>
      </c>
      <c r="D417" s="309" t="str">
        <f t="shared" ca="1" si="26"/>
        <v/>
      </c>
      <c r="E417" s="309" t="str">
        <f t="shared" ca="1" si="27"/>
        <v/>
      </c>
      <c r="F417" s="309" t="str">
        <f t="shared" ca="1" si="28"/>
        <v/>
      </c>
      <c r="G417" s="309" t="str">
        <f t="shared" ca="1" si="29"/>
        <v/>
      </c>
      <c r="H417" s="309" t="str">
        <f t="shared" ca="1" si="30"/>
        <v/>
      </c>
      <c r="I417" s="309" t="str">
        <f t="shared" ca="1" si="31"/>
        <v/>
      </c>
      <c r="J417" s="309" t="str">
        <f t="shared" ca="1" si="32"/>
        <v/>
      </c>
      <c r="K417" s="309" t="str">
        <f t="shared" ca="1" si="33"/>
        <v/>
      </c>
      <c r="L417" s="309" t="str">
        <f t="shared" ca="1" si="34"/>
        <v/>
      </c>
      <c r="M417" s="308">
        <f t="shared" ca="1" si="35"/>
        <v>0</v>
      </c>
      <c r="BE417" s="146">
        <v>426310</v>
      </c>
      <c r="BF417" s="146" t="s">
        <v>771</v>
      </c>
    </row>
    <row r="418" spans="1:58">
      <c r="A418" s="308">
        <v>82</v>
      </c>
      <c r="B418" s="308" t="str">
        <f ca="1">IF(M418&gt;0,MAX($B$335:B417)+1,"")</f>
        <v/>
      </c>
      <c r="C418" s="308" t="str">
        <f ca="1">IF(ISERROR(INDEX(WS,ROWS($A$337:$A418))),"",MID(INDEX(WS,ROWS($A$337:$A418)), FIND("]",INDEX(WS,ROWS($A$337:$A418)))+1,32))&amp;T(NOW())</f>
        <v/>
      </c>
      <c r="D418" s="309" t="str">
        <f t="shared" ca="1" si="26"/>
        <v/>
      </c>
      <c r="E418" s="309" t="str">
        <f t="shared" ca="1" si="27"/>
        <v/>
      </c>
      <c r="F418" s="309" t="str">
        <f t="shared" ca="1" si="28"/>
        <v/>
      </c>
      <c r="G418" s="309" t="str">
        <f t="shared" ca="1" si="29"/>
        <v/>
      </c>
      <c r="H418" s="309" t="str">
        <f t="shared" ca="1" si="30"/>
        <v/>
      </c>
      <c r="I418" s="309" t="str">
        <f t="shared" ca="1" si="31"/>
        <v/>
      </c>
      <c r="J418" s="309" t="str">
        <f t="shared" ca="1" si="32"/>
        <v/>
      </c>
      <c r="K418" s="309" t="str">
        <f t="shared" ca="1" si="33"/>
        <v/>
      </c>
      <c r="L418" s="309" t="str">
        <f t="shared" ca="1" si="34"/>
        <v/>
      </c>
      <c r="M418" s="308">
        <f t="shared" ca="1" si="35"/>
        <v>0</v>
      </c>
      <c r="BE418" s="146">
        <v>426311</v>
      </c>
      <c r="BF418" s="146" t="s">
        <v>772</v>
      </c>
    </row>
    <row r="419" spans="1:58">
      <c r="A419" s="308">
        <v>83</v>
      </c>
      <c r="B419" s="308" t="str">
        <f ca="1">IF(M419&gt;0,MAX($B$335:B418)+1,"")</f>
        <v/>
      </c>
      <c r="C419" s="308" t="str">
        <f ca="1">IF(ISERROR(INDEX(WS,ROWS($A$337:$A419))),"",MID(INDEX(WS,ROWS($A$337:$A419)), FIND("]",INDEX(WS,ROWS($A$337:$A419)))+1,32))&amp;T(NOW())</f>
        <v/>
      </c>
      <c r="D419" s="309" t="str">
        <f t="shared" ca="1" si="26"/>
        <v/>
      </c>
      <c r="E419" s="309" t="str">
        <f t="shared" ca="1" si="27"/>
        <v/>
      </c>
      <c r="F419" s="309" t="str">
        <f t="shared" ca="1" si="28"/>
        <v/>
      </c>
      <c r="G419" s="309" t="str">
        <f t="shared" ca="1" si="29"/>
        <v/>
      </c>
      <c r="H419" s="309" t="str">
        <f t="shared" ca="1" si="30"/>
        <v/>
      </c>
      <c r="I419" s="309" t="str">
        <f t="shared" ca="1" si="31"/>
        <v/>
      </c>
      <c r="J419" s="309" t="str">
        <f t="shared" ca="1" si="32"/>
        <v/>
      </c>
      <c r="K419" s="309" t="str">
        <f t="shared" ca="1" si="33"/>
        <v/>
      </c>
      <c r="L419" s="309" t="str">
        <f t="shared" ca="1" si="34"/>
        <v/>
      </c>
      <c r="M419" s="308">
        <f t="shared" ca="1" si="35"/>
        <v>0</v>
      </c>
      <c r="BE419" s="146">
        <v>426312</v>
      </c>
      <c r="BF419" s="146" t="s">
        <v>773</v>
      </c>
    </row>
    <row r="420" spans="1:58">
      <c r="A420" s="308">
        <v>84</v>
      </c>
      <c r="B420" s="308" t="str">
        <f ca="1">IF(M420&gt;0,MAX($B$335:B419)+1,"")</f>
        <v/>
      </c>
      <c r="C420" s="308" t="str">
        <f ca="1">IF(ISERROR(INDEX(WS,ROWS($A$337:$A420))),"",MID(INDEX(WS,ROWS($A$337:$A420)), FIND("]",INDEX(WS,ROWS($A$337:$A420)))+1,32))&amp;T(NOW())</f>
        <v/>
      </c>
      <c r="D420" s="309" t="str">
        <f t="shared" ca="1" si="26"/>
        <v/>
      </c>
      <c r="E420" s="309" t="str">
        <f t="shared" ca="1" si="27"/>
        <v/>
      </c>
      <c r="F420" s="309" t="str">
        <f t="shared" ca="1" si="28"/>
        <v/>
      </c>
      <c r="G420" s="309" t="str">
        <f t="shared" ca="1" si="29"/>
        <v/>
      </c>
      <c r="H420" s="309" t="str">
        <f t="shared" ca="1" si="30"/>
        <v/>
      </c>
      <c r="I420" s="309" t="str">
        <f t="shared" ca="1" si="31"/>
        <v/>
      </c>
      <c r="J420" s="309" t="str">
        <f t="shared" ca="1" si="32"/>
        <v/>
      </c>
      <c r="K420" s="309" t="str">
        <f t="shared" ca="1" si="33"/>
        <v/>
      </c>
      <c r="L420" s="309" t="str">
        <f t="shared" ca="1" si="34"/>
        <v/>
      </c>
      <c r="M420" s="308">
        <f t="shared" ca="1" si="35"/>
        <v>0</v>
      </c>
      <c r="BE420" s="146">
        <v>426320</v>
      </c>
      <c r="BF420" s="146" t="s">
        <v>774</v>
      </c>
    </row>
    <row r="421" spans="1:58">
      <c r="A421" s="308">
        <v>85</v>
      </c>
      <c r="B421" s="308" t="str">
        <f ca="1">IF(M421&gt;0,MAX($B$335:B420)+1,"")</f>
        <v/>
      </c>
      <c r="C421" s="308" t="str">
        <f ca="1">IF(ISERROR(INDEX(WS,ROWS($A$337:$A421))),"",MID(INDEX(WS,ROWS($A$337:$A421)), FIND("]",INDEX(WS,ROWS($A$337:$A421)))+1,32))&amp;T(NOW())</f>
        <v/>
      </c>
      <c r="D421" s="309" t="str">
        <f t="shared" ca="1" si="26"/>
        <v/>
      </c>
      <c r="E421" s="309" t="str">
        <f t="shared" ca="1" si="27"/>
        <v/>
      </c>
      <c r="F421" s="309" t="str">
        <f t="shared" ca="1" si="28"/>
        <v/>
      </c>
      <c r="G421" s="309" t="str">
        <f t="shared" ca="1" si="29"/>
        <v/>
      </c>
      <c r="H421" s="309" t="str">
        <f t="shared" ca="1" si="30"/>
        <v/>
      </c>
      <c r="I421" s="309" t="str">
        <f t="shared" ca="1" si="31"/>
        <v/>
      </c>
      <c r="J421" s="309" t="str">
        <f t="shared" ca="1" si="32"/>
        <v/>
      </c>
      <c r="K421" s="309" t="str">
        <f t="shared" ca="1" si="33"/>
        <v/>
      </c>
      <c r="L421" s="309" t="str">
        <f t="shared" ca="1" si="34"/>
        <v/>
      </c>
      <c r="M421" s="308">
        <f t="shared" ca="1" si="35"/>
        <v>0</v>
      </c>
      <c r="BE421" s="146">
        <v>426321</v>
      </c>
      <c r="BF421" s="146" t="s">
        <v>774</v>
      </c>
    </row>
    <row r="422" spans="1:58">
      <c r="A422" s="308">
        <v>86</v>
      </c>
      <c r="B422" s="308" t="str">
        <f ca="1">IF(M422&gt;0,MAX($B$335:B421)+1,"")</f>
        <v/>
      </c>
      <c r="C422" s="308" t="str">
        <f ca="1">IF(ISERROR(INDEX(WS,ROWS($A$337:$A422))),"",MID(INDEX(WS,ROWS($A$337:$A422)), FIND("]",INDEX(WS,ROWS($A$337:$A422)))+1,32))&amp;T(NOW())</f>
        <v/>
      </c>
      <c r="D422" s="309" t="str">
        <f t="shared" ca="1" si="26"/>
        <v/>
      </c>
      <c r="E422" s="309" t="str">
        <f t="shared" ca="1" si="27"/>
        <v/>
      </c>
      <c r="F422" s="309" t="str">
        <f t="shared" ca="1" si="28"/>
        <v/>
      </c>
      <c r="G422" s="309" t="str">
        <f t="shared" ca="1" si="29"/>
        <v/>
      </c>
      <c r="H422" s="309" t="str">
        <f t="shared" ca="1" si="30"/>
        <v/>
      </c>
      <c r="I422" s="309" t="str">
        <f t="shared" ca="1" si="31"/>
        <v/>
      </c>
      <c r="J422" s="309" t="str">
        <f t="shared" ca="1" si="32"/>
        <v/>
      </c>
      <c r="K422" s="309" t="str">
        <f t="shared" ca="1" si="33"/>
        <v/>
      </c>
      <c r="L422" s="309" t="str">
        <f t="shared" ca="1" si="34"/>
        <v/>
      </c>
      <c r="M422" s="308">
        <f t="shared" ca="1" si="35"/>
        <v>0</v>
      </c>
      <c r="BE422" s="146">
        <v>426400</v>
      </c>
      <c r="BF422" s="146" t="s">
        <v>775</v>
      </c>
    </row>
    <row r="423" spans="1:58">
      <c r="A423" s="308">
        <v>87</v>
      </c>
      <c r="B423" s="308" t="str">
        <f ca="1">IF(M423&gt;0,MAX($B$335:B422)+1,"")</f>
        <v/>
      </c>
      <c r="C423" s="308" t="str">
        <f ca="1">IF(ISERROR(INDEX(WS,ROWS($A$337:$A423))),"",MID(INDEX(WS,ROWS($A$337:$A423)), FIND("]",INDEX(WS,ROWS($A$337:$A423)))+1,32))&amp;T(NOW())</f>
        <v/>
      </c>
      <c r="D423" s="309" t="str">
        <f t="shared" ca="1" si="26"/>
        <v/>
      </c>
      <c r="E423" s="309" t="str">
        <f t="shared" ca="1" si="27"/>
        <v/>
      </c>
      <c r="F423" s="309" t="str">
        <f t="shared" ca="1" si="28"/>
        <v/>
      </c>
      <c r="G423" s="309" t="str">
        <f t="shared" ca="1" si="29"/>
        <v/>
      </c>
      <c r="H423" s="309" t="str">
        <f t="shared" ca="1" si="30"/>
        <v/>
      </c>
      <c r="I423" s="309" t="str">
        <f t="shared" ca="1" si="31"/>
        <v/>
      </c>
      <c r="J423" s="309" t="str">
        <f t="shared" ca="1" si="32"/>
        <v/>
      </c>
      <c r="K423" s="309" t="str">
        <f t="shared" ca="1" si="33"/>
        <v/>
      </c>
      <c r="L423" s="309" t="str">
        <f t="shared" ca="1" si="34"/>
        <v/>
      </c>
      <c r="M423" s="308">
        <f t="shared" ca="1" si="35"/>
        <v>0</v>
      </c>
      <c r="BE423" s="146">
        <v>426410</v>
      </c>
      <c r="BF423" s="146" t="s">
        <v>776</v>
      </c>
    </row>
    <row r="424" spans="1:58">
      <c r="A424" s="308">
        <v>88</v>
      </c>
      <c r="B424" s="308" t="str">
        <f ca="1">IF(M424&gt;0,MAX($B$335:B423)+1,"")</f>
        <v/>
      </c>
      <c r="C424" s="308" t="str">
        <f ca="1">IF(ISERROR(INDEX(WS,ROWS($A$337:$A424))),"",MID(INDEX(WS,ROWS($A$337:$A424)), FIND("]",INDEX(WS,ROWS($A$337:$A424)))+1,32))&amp;T(NOW())</f>
        <v/>
      </c>
      <c r="D424" s="309" t="str">
        <f t="shared" ca="1" si="26"/>
        <v/>
      </c>
      <c r="E424" s="309" t="str">
        <f t="shared" ca="1" si="27"/>
        <v/>
      </c>
      <c r="F424" s="309" t="str">
        <f t="shared" ca="1" si="28"/>
        <v/>
      </c>
      <c r="G424" s="309" t="str">
        <f t="shared" ca="1" si="29"/>
        <v/>
      </c>
      <c r="H424" s="309" t="str">
        <f t="shared" ca="1" si="30"/>
        <v/>
      </c>
      <c r="I424" s="309" t="str">
        <f t="shared" ca="1" si="31"/>
        <v/>
      </c>
      <c r="J424" s="309" t="str">
        <f t="shared" ca="1" si="32"/>
        <v/>
      </c>
      <c r="K424" s="309" t="str">
        <f t="shared" ca="1" si="33"/>
        <v/>
      </c>
      <c r="L424" s="309" t="str">
        <f t="shared" ca="1" si="34"/>
        <v/>
      </c>
      <c r="M424" s="308">
        <f t="shared" ca="1" si="35"/>
        <v>0</v>
      </c>
      <c r="BE424" s="146">
        <v>426411</v>
      </c>
      <c r="BF424" s="146" t="s">
        <v>777</v>
      </c>
    </row>
    <row r="425" spans="1:58">
      <c r="A425" s="308">
        <v>89</v>
      </c>
      <c r="B425" s="308" t="str">
        <f ca="1">IF(M425&gt;0,MAX($B$335:B424)+1,"")</f>
        <v/>
      </c>
      <c r="C425" s="308" t="str">
        <f ca="1">IF(ISERROR(INDEX(WS,ROWS($A$337:$A425))),"",MID(INDEX(WS,ROWS($A$337:$A425)), FIND("]",INDEX(WS,ROWS($A$337:$A425)))+1,32))&amp;T(NOW())</f>
        <v/>
      </c>
      <c r="D425" s="309" t="str">
        <f t="shared" ca="1" si="26"/>
        <v/>
      </c>
      <c r="E425" s="309" t="str">
        <f t="shared" ca="1" si="27"/>
        <v/>
      </c>
      <c r="F425" s="309" t="str">
        <f t="shared" ca="1" si="28"/>
        <v/>
      </c>
      <c r="G425" s="309" t="str">
        <f t="shared" ca="1" si="29"/>
        <v/>
      </c>
      <c r="H425" s="309" t="str">
        <f t="shared" ca="1" si="30"/>
        <v/>
      </c>
      <c r="I425" s="309" t="str">
        <f t="shared" ca="1" si="31"/>
        <v/>
      </c>
      <c r="J425" s="309" t="str">
        <f t="shared" ca="1" si="32"/>
        <v/>
      </c>
      <c r="K425" s="309" t="str">
        <f t="shared" ca="1" si="33"/>
        <v/>
      </c>
      <c r="L425" s="309" t="str">
        <f t="shared" ca="1" si="34"/>
        <v/>
      </c>
      <c r="M425" s="308">
        <f t="shared" ca="1" si="35"/>
        <v>0</v>
      </c>
      <c r="BE425" s="146">
        <v>426412</v>
      </c>
      <c r="BF425" s="146" t="s">
        <v>778</v>
      </c>
    </row>
    <row r="426" spans="1:58">
      <c r="A426" s="308">
        <v>90</v>
      </c>
      <c r="B426" s="308" t="str">
        <f ca="1">IF(M426&gt;0,MAX($B$335:B425)+1,"")</f>
        <v/>
      </c>
      <c r="C426" s="308" t="str">
        <f ca="1">IF(ISERROR(INDEX(WS,ROWS($A$337:$A426))),"",MID(INDEX(WS,ROWS($A$337:$A426)), FIND("]",INDEX(WS,ROWS($A$337:$A426)))+1,32))&amp;T(NOW())</f>
        <v/>
      </c>
      <c r="D426" s="309" t="str">
        <f t="shared" ca="1" si="26"/>
        <v/>
      </c>
      <c r="E426" s="309" t="str">
        <f t="shared" ca="1" si="27"/>
        <v/>
      </c>
      <c r="F426" s="309" t="str">
        <f t="shared" ca="1" si="28"/>
        <v/>
      </c>
      <c r="G426" s="309" t="str">
        <f t="shared" ca="1" si="29"/>
        <v/>
      </c>
      <c r="H426" s="309" t="str">
        <f t="shared" ca="1" si="30"/>
        <v/>
      </c>
      <c r="I426" s="309" t="str">
        <f t="shared" ca="1" si="31"/>
        <v/>
      </c>
      <c r="J426" s="309" t="str">
        <f t="shared" ca="1" si="32"/>
        <v/>
      </c>
      <c r="K426" s="309" t="str">
        <f t="shared" ca="1" si="33"/>
        <v/>
      </c>
      <c r="L426" s="309" t="str">
        <f t="shared" ca="1" si="34"/>
        <v/>
      </c>
      <c r="M426" s="308">
        <f t="shared" ca="1" si="35"/>
        <v>0</v>
      </c>
      <c r="BE426" s="146">
        <v>426413</v>
      </c>
      <c r="BF426" s="146" t="s">
        <v>779</v>
      </c>
    </row>
    <row r="427" spans="1:58">
      <c r="A427" s="308">
        <v>91</v>
      </c>
      <c r="B427" s="308" t="str">
        <f ca="1">IF(M427&gt;0,MAX($B$335:B426)+1,"")</f>
        <v/>
      </c>
      <c r="C427" s="308" t="str">
        <f ca="1">IF(ISERROR(INDEX(WS,ROWS($A$337:$A427))),"",MID(INDEX(WS,ROWS($A$337:$A427)), FIND("]",INDEX(WS,ROWS($A$337:$A427)))+1,32))&amp;T(NOW())</f>
        <v/>
      </c>
      <c r="D427" s="309" t="str">
        <f t="shared" ca="1" si="26"/>
        <v/>
      </c>
      <c r="E427" s="309" t="str">
        <f t="shared" ca="1" si="27"/>
        <v/>
      </c>
      <c r="F427" s="309" t="str">
        <f t="shared" ca="1" si="28"/>
        <v/>
      </c>
      <c r="G427" s="309" t="str">
        <f t="shared" ca="1" si="29"/>
        <v/>
      </c>
      <c r="H427" s="309" t="str">
        <f t="shared" ca="1" si="30"/>
        <v/>
      </c>
      <c r="I427" s="309" t="str">
        <f t="shared" ca="1" si="31"/>
        <v/>
      </c>
      <c r="J427" s="309" t="str">
        <f t="shared" ca="1" si="32"/>
        <v/>
      </c>
      <c r="K427" s="309" t="str">
        <f t="shared" ca="1" si="33"/>
        <v/>
      </c>
      <c r="L427" s="309" t="str">
        <f t="shared" ca="1" si="34"/>
        <v/>
      </c>
      <c r="M427" s="308">
        <f t="shared" ca="1" si="35"/>
        <v>0</v>
      </c>
      <c r="BE427" s="146">
        <v>426490</v>
      </c>
      <c r="BF427" s="146" t="s">
        <v>780</v>
      </c>
    </row>
    <row r="428" spans="1:58">
      <c r="A428" s="308">
        <v>92</v>
      </c>
      <c r="B428" s="308" t="str">
        <f ca="1">IF(M428&gt;0,MAX($B$335:B427)+1,"")</f>
        <v/>
      </c>
      <c r="C428" s="308" t="str">
        <f ca="1">IF(ISERROR(INDEX(WS,ROWS($A$337:$A428))),"",MID(INDEX(WS,ROWS($A$337:$A428)), FIND("]",INDEX(WS,ROWS($A$337:$A428)))+1,32))&amp;T(NOW())</f>
        <v/>
      </c>
      <c r="D428" s="309" t="str">
        <f t="shared" ca="1" si="26"/>
        <v/>
      </c>
      <c r="E428" s="309" t="str">
        <f t="shared" ca="1" si="27"/>
        <v/>
      </c>
      <c r="F428" s="309" t="str">
        <f t="shared" ca="1" si="28"/>
        <v/>
      </c>
      <c r="G428" s="309" t="str">
        <f t="shared" ca="1" si="29"/>
        <v/>
      </c>
      <c r="H428" s="309" t="str">
        <f t="shared" ca="1" si="30"/>
        <v/>
      </c>
      <c r="I428" s="309" t="str">
        <f t="shared" ca="1" si="31"/>
        <v/>
      </c>
      <c r="J428" s="309" t="str">
        <f t="shared" ca="1" si="32"/>
        <v/>
      </c>
      <c r="K428" s="309" t="str">
        <f t="shared" ca="1" si="33"/>
        <v/>
      </c>
      <c r="L428" s="309" t="str">
        <f t="shared" ca="1" si="34"/>
        <v/>
      </c>
      <c r="M428" s="308">
        <f t="shared" ca="1" si="35"/>
        <v>0</v>
      </c>
      <c r="BE428" s="146">
        <v>426491</v>
      </c>
      <c r="BF428" s="146" t="s">
        <v>780</v>
      </c>
    </row>
    <row r="429" spans="1:58">
      <c r="A429" s="308">
        <v>93</v>
      </c>
      <c r="B429" s="308" t="str">
        <f ca="1">IF(M429&gt;0,MAX($B$335:B428)+1,"")</f>
        <v/>
      </c>
      <c r="C429" s="308" t="str">
        <f ca="1">IF(ISERROR(INDEX(WS,ROWS($A$337:$A429))),"",MID(INDEX(WS,ROWS($A$337:$A429)), FIND("]",INDEX(WS,ROWS($A$337:$A429)))+1,32))&amp;T(NOW())</f>
        <v/>
      </c>
      <c r="D429" s="309" t="str">
        <f t="shared" ca="1" si="26"/>
        <v/>
      </c>
      <c r="E429" s="309" t="str">
        <f t="shared" ca="1" si="27"/>
        <v/>
      </c>
      <c r="F429" s="309" t="str">
        <f t="shared" ca="1" si="28"/>
        <v/>
      </c>
      <c r="G429" s="309" t="str">
        <f t="shared" ca="1" si="29"/>
        <v/>
      </c>
      <c r="H429" s="309" t="str">
        <f t="shared" ca="1" si="30"/>
        <v/>
      </c>
      <c r="I429" s="309" t="str">
        <f t="shared" ca="1" si="31"/>
        <v/>
      </c>
      <c r="J429" s="309" t="str">
        <f t="shared" ca="1" si="32"/>
        <v/>
      </c>
      <c r="K429" s="309" t="str">
        <f t="shared" ca="1" si="33"/>
        <v/>
      </c>
      <c r="L429" s="309" t="str">
        <f t="shared" ca="1" si="34"/>
        <v/>
      </c>
      <c r="M429" s="308">
        <f t="shared" ca="1" si="35"/>
        <v>0</v>
      </c>
      <c r="BE429" s="146">
        <v>426500</v>
      </c>
      <c r="BF429" s="146" t="s">
        <v>781</v>
      </c>
    </row>
    <row r="430" spans="1:58">
      <c r="A430" s="308">
        <v>94</v>
      </c>
      <c r="B430" s="308" t="str">
        <f ca="1">IF(M430&gt;0,MAX($B$335:B429)+1,"")</f>
        <v/>
      </c>
      <c r="C430" s="308" t="str">
        <f ca="1">IF(ISERROR(INDEX(WS,ROWS($A$337:$A430))),"",MID(INDEX(WS,ROWS($A$337:$A430)), FIND("]",INDEX(WS,ROWS($A$337:$A430)))+1,32))&amp;T(NOW())</f>
        <v/>
      </c>
      <c r="D430" s="309" t="str">
        <f t="shared" ca="1" si="26"/>
        <v/>
      </c>
      <c r="E430" s="309" t="str">
        <f t="shared" ca="1" si="27"/>
        <v/>
      </c>
      <c r="F430" s="309" t="str">
        <f t="shared" ca="1" si="28"/>
        <v/>
      </c>
      <c r="G430" s="309" t="str">
        <f t="shared" ca="1" si="29"/>
        <v/>
      </c>
      <c r="H430" s="309" t="str">
        <f t="shared" ca="1" si="30"/>
        <v/>
      </c>
      <c r="I430" s="309" t="str">
        <f t="shared" ca="1" si="31"/>
        <v/>
      </c>
      <c r="J430" s="309" t="str">
        <f t="shared" ca="1" si="32"/>
        <v/>
      </c>
      <c r="K430" s="309" t="str">
        <f t="shared" ca="1" si="33"/>
        <v/>
      </c>
      <c r="L430" s="309" t="str">
        <f t="shared" ca="1" si="34"/>
        <v/>
      </c>
      <c r="M430" s="308">
        <f t="shared" ca="1" si="35"/>
        <v>0</v>
      </c>
      <c r="BE430" s="146">
        <v>426510</v>
      </c>
      <c r="BF430" s="146" t="s">
        <v>782</v>
      </c>
    </row>
    <row r="431" spans="1:58">
      <c r="A431" s="308">
        <v>95</v>
      </c>
      <c r="B431" s="308" t="str">
        <f ca="1">IF(M431&gt;0,MAX($B$335:B430)+1,"")</f>
        <v/>
      </c>
      <c r="C431" s="308" t="str">
        <f ca="1">IF(ISERROR(INDEX(WS,ROWS($A$337:$A431))),"",MID(INDEX(WS,ROWS($A$337:$A431)), FIND("]",INDEX(WS,ROWS($A$337:$A431)))+1,32))&amp;T(NOW())</f>
        <v/>
      </c>
      <c r="D431" s="309" t="str">
        <f t="shared" ca="1" si="26"/>
        <v/>
      </c>
      <c r="E431" s="309" t="str">
        <f t="shared" ca="1" si="27"/>
        <v/>
      </c>
      <c r="F431" s="309" t="str">
        <f t="shared" ca="1" si="28"/>
        <v/>
      </c>
      <c r="G431" s="309" t="str">
        <f t="shared" ca="1" si="29"/>
        <v/>
      </c>
      <c r="H431" s="309" t="str">
        <f t="shared" ca="1" si="30"/>
        <v/>
      </c>
      <c r="I431" s="309" t="str">
        <f t="shared" ca="1" si="31"/>
        <v/>
      </c>
      <c r="J431" s="309" t="str">
        <f t="shared" ca="1" si="32"/>
        <v/>
      </c>
      <c r="K431" s="309" t="str">
        <f t="shared" ca="1" si="33"/>
        <v/>
      </c>
      <c r="L431" s="309" t="str">
        <f t="shared" ca="1" si="34"/>
        <v/>
      </c>
      <c r="M431" s="308">
        <f t="shared" ca="1" si="35"/>
        <v>0</v>
      </c>
      <c r="BE431" s="146">
        <v>426511</v>
      </c>
      <c r="BF431" s="146" t="s">
        <v>782</v>
      </c>
    </row>
    <row r="432" spans="1:58">
      <c r="A432" s="308">
        <v>96</v>
      </c>
      <c r="B432" s="308" t="str">
        <f ca="1">IF(M432&gt;0,MAX($B$335:B431)+1,"")</f>
        <v/>
      </c>
      <c r="C432" s="308" t="str">
        <f ca="1">IF(ISERROR(INDEX(WS,ROWS($A$337:$A432))),"",MID(INDEX(WS,ROWS($A$337:$A432)), FIND("]",INDEX(WS,ROWS($A$337:$A432)))+1,32))&amp;T(NOW())</f>
        <v/>
      </c>
      <c r="D432" s="309" t="str">
        <f t="shared" ca="1" si="26"/>
        <v/>
      </c>
      <c r="E432" s="309" t="str">
        <f t="shared" ca="1" si="27"/>
        <v/>
      </c>
      <c r="F432" s="309" t="str">
        <f t="shared" ca="1" si="28"/>
        <v/>
      </c>
      <c r="G432" s="309" t="str">
        <f t="shared" ca="1" si="29"/>
        <v/>
      </c>
      <c r="H432" s="309" t="str">
        <f t="shared" ca="1" si="30"/>
        <v/>
      </c>
      <c r="I432" s="309" t="str">
        <f t="shared" ca="1" si="31"/>
        <v/>
      </c>
      <c r="J432" s="309" t="str">
        <f t="shared" ca="1" si="32"/>
        <v/>
      </c>
      <c r="K432" s="309" t="str">
        <f t="shared" ca="1" si="33"/>
        <v/>
      </c>
      <c r="L432" s="309" t="str">
        <f t="shared" ca="1" si="34"/>
        <v/>
      </c>
      <c r="M432" s="308">
        <f t="shared" ca="1" si="35"/>
        <v>0</v>
      </c>
      <c r="BE432" s="146">
        <v>426520</v>
      </c>
      <c r="BF432" s="146" t="s">
        <v>783</v>
      </c>
    </row>
    <row r="433" spans="1:58">
      <c r="A433" s="308">
        <v>97</v>
      </c>
      <c r="B433" s="308" t="str">
        <f ca="1">IF(M433&gt;0,MAX($B$335:B432)+1,"")</f>
        <v/>
      </c>
      <c r="C433" s="308" t="str">
        <f ca="1">IF(ISERROR(INDEX(WS,ROWS($A$337:$A433))),"",MID(INDEX(WS,ROWS($A$337:$A433)), FIND("]",INDEX(WS,ROWS($A$337:$A433)))+1,32))&amp;T(NOW())</f>
        <v/>
      </c>
      <c r="D433" s="309" t="str">
        <f t="shared" ca="1" si="26"/>
        <v/>
      </c>
      <c r="E433" s="309" t="str">
        <f t="shared" ca="1" si="27"/>
        <v/>
      </c>
      <c r="F433" s="309" t="str">
        <f t="shared" ca="1" si="28"/>
        <v/>
      </c>
      <c r="G433" s="309" t="str">
        <f t="shared" ca="1" si="29"/>
        <v/>
      </c>
      <c r="H433" s="309" t="str">
        <f t="shared" ca="1" si="30"/>
        <v/>
      </c>
      <c r="I433" s="309" t="str">
        <f t="shared" ca="1" si="31"/>
        <v/>
      </c>
      <c r="J433" s="309" t="str">
        <f t="shared" ca="1" si="32"/>
        <v/>
      </c>
      <c r="K433" s="309" t="str">
        <f t="shared" ca="1" si="33"/>
        <v/>
      </c>
      <c r="L433" s="309" t="str">
        <f t="shared" ca="1" si="34"/>
        <v/>
      </c>
      <c r="M433" s="308">
        <f t="shared" ca="1" si="35"/>
        <v>0</v>
      </c>
      <c r="BE433" s="146">
        <v>426521</v>
      </c>
      <c r="BF433" s="146" t="s">
        <v>783</v>
      </c>
    </row>
    <row r="434" spans="1:58">
      <c r="A434" s="308">
        <v>98</v>
      </c>
      <c r="B434" s="308" t="str">
        <f ca="1">IF(M434&gt;0,MAX($B$335:B433)+1,"")</f>
        <v/>
      </c>
      <c r="C434" s="308" t="str">
        <f ca="1">IF(ISERROR(INDEX(WS,ROWS($A$337:$A434))),"",MID(INDEX(WS,ROWS($A$337:$A434)), FIND("]",INDEX(WS,ROWS($A$337:$A434)))+1,32))&amp;T(NOW())</f>
        <v/>
      </c>
      <c r="D434" s="309" t="str">
        <f t="shared" ca="1" si="26"/>
        <v/>
      </c>
      <c r="E434" s="309" t="str">
        <f t="shared" ca="1" si="27"/>
        <v/>
      </c>
      <c r="F434" s="309" t="str">
        <f t="shared" ca="1" si="28"/>
        <v/>
      </c>
      <c r="G434" s="309" t="str">
        <f t="shared" ca="1" si="29"/>
        <v/>
      </c>
      <c r="H434" s="309" t="str">
        <f t="shared" ca="1" si="30"/>
        <v/>
      </c>
      <c r="I434" s="309" t="str">
        <f t="shared" ca="1" si="31"/>
        <v/>
      </c>
      <c r="J434" s="309" t="str">
        <f t="shared" ca="1" si="32"/>
        <v/>
      </c>
      <c r="K434" s="309" t="str">
        <f t="shared" ca="1" si="33"/>
        <v/>
      </c>
      <c r="L434" s="309" t="str">
        <f t="shared" ca="1" si="34"/>
        <v/>
      </c>
      <c r="M434" s="308">
        <f t="shared" ca="1" si="35"/>
        <v>0</v>
      </c>
      <c r="BE434" s="146">
        <v>426530</v>
      </c>
      <c r="BF434" s="146" t="s">
        <v>784</v>
      </c>
    </row>
    <row r="435" spans="1:58">
      <c r="A435" s="308">
        <v>99</v>
      </c>
      <c r="B435" s="308" t="str">
        <f ca="1">IF(M435&gt;0,MAX($B$335:B434)+1,"")</f>
        <v/>
      </c>
      <c r="C435" s="308" t="str">
        <f ca="1">IF(ISERROR(INDEX(WS,ROWS($A$337:$A435))),"",MID(INDEX(WS,ROWS($A$337:$A435)), FIND("]",INDEX(WS,ROWS($A$337:$A435)))+1,32))&amp;T(NOW())</f>
        <v/>
      </c>
      <c r="D435" s="309" t="str">
        <f t="shared" ca="1" si="26"/>
        <v/>
      </c>
      <c r="E435" s="309" t="str">
        <f t="shared" ca="1" si="27"/>
        <v/>
      </c>
      <c r="F435" s="309" t="str">
        <f t="shared" ca="1" si="28"/>
        <v/>
      </c>
      <c r="G435" s="309" t="str">
        <f t="shared" ca="1" si="29"/>
        <v/>
      </c>
      <c r="H435" s="309" t="str">
        <f t="shared" ca="1" si="30"/>
        <v/>
      </c>
      <c r="I435" s="309" t="str">
        <f t="shared" ca="1" si="31"/>
        <v/>
      </c>
      <c r="J435" s="309" t="str">
        <f t="shared" ca="1" si="32"/>
        <v/>
      </c>
      <c r="K435" s="309" t="str">
        <f t="shared" ca="1" si="33"/>
        <v/>
      </c>
      <c r="L435" s="309" t="str">
        <f t="shared" ca="1" si="34"/>
        <v/>
      </c>
      <c r="M435" s="308">
        <f t="shared" ca="1" si="35"/>
        <v>0</v>
      </c>
      <c r="BE435" s="146">
        <v>426531</v>
      </c>
      <c r="BF435" s="146" t="s">
        <v>784</v>
      </c>
    </row>
    <row r="436" spans="1:58">
      <c r="A436" s="308">
        <v>100</v>
      </c>
      <c r="B436" s="308" t="str">
        <f ca="1">IF(M436&gt;0,MAX($B$335:B435)+1,"")</f>
        <v/>
      </c>
      <c r="C436" s="308" t="str">
        <f ca="1">IF(ISERROR(INDEX(WS,ROWS($A$337:$A436))),"",MID(INDEX(WS,ROWS($A$337:$A436)), FIND("]",INDEX(WS,ROWS($A$337:$A436)))+1,32))&amp;T(NOW())</f>
        <v/>
      </c>
      <c r="D436" s="309" t="str">
        <f t="shared" ca="1" si="26"/>
        <v/>
      </c>
      <c r="E436" s="309" t="str">
        <f t="shared" ca="1" si="27"/>
        <v/>
      </c>
      <c r="F436" s="309" t="str">
        <f t="shared" ca="1" si="28"/>
        <v/>
      </c>
      <c r="G436" s="309" t="str">
        <f t="shared" ca="1" si="29"/>
        <v/>
      </c>
      <c r="H436" s="309" t="str">
        <f t="shared" ca="1" si="30"/>
        <v/>
      </c>
      <c r="I436" s="309" t="str">
        <f t="shared" ca="1" si="31"/>
        <v/>
      </c>
      <c r="J436" s="309" t="str">
        <f t="shared" ca="1" si="32"/>
        <v/>
      </c>
      <c r="K436" s="309" t="str">
        <f t="shared" ca="1" si="33"/>
        <v/>
      </c>
      <c r="L436" s="309" t="str">
        <f t="shared" ca="1" si="34"/>
        <v/>
      </c>
      <c r="M436" s="308">
        <f t="shared" ca="1" si="35"/>
        <v>0</v>
      </c>
      <c r="BE436" s="146">
        <v>426540</v>
      </c>
      <c r="BF436" s="146" t="s">
        <v>785</v>
      </c>
    </row>
    <row r="437" spans="1:58">
      <c r="A437"/>
      <c r="BE437" s="146">
        <v>426541</v>
      </c>
      <c r="BF437" s="146" t="s">
        <v>785</v>
      </c>
    </row>
    <row r="438" spans="1:58">
      <c r="A438"/>
      <c r="BE438" s="146">
        <v>426550</v>
      </c>
      <c r="BF438" s="146" t="s">
        <v>786</v>
      </c>
    </row>
    <row r="439" spans="1:58">
      <c r="A439"/>
      <c r="BE439" s="146">
        <v>426551</v>
      </c>
      <c r="BF439" s="146" t="s">
        <v>786</v>
      </c>
    </row>
    <row r="440" spans="1:58">
      <c r="A440"/>
      <c r="BE440" s="146">
        <v>426590</v>
      </c>
      <c r="BF440" s="146" t="s">
        <v>787</v>
      </c>
    </row>
    <row r="441" spans="1:58">
      <c r="A441"/>
      <c r="BE441" s="146">
        <v>426591</v>
      </c>
      <c r="BF441" s="146" t="s">
        <v>787</v>
      </c>
    </row>
    <row r="442" spans="1:58">
      <c r="A442"/>
      <c r="BE442" s="146">
        <v>426600</v>
      </c>
      <c r="BF442" s="146" t="s">
        <v>788</v>
      </c>
    </row>
    <row r="443" spans="1:58">
      <c r="A443"/>
      <c r="BE443" s="146">
        <v>426610</v>
      </c>
      <c r="BF443" s="146" t="s">
        <v>774</v>
      </c>
    </row>
    <row r="444" spans="1:58">
      <c r="A444"/>
      <c r="BE444" s="146">
        <v>426611</v>
      </c>
      <c r="BF444" s="146" t="s">
        <v>774</v>
      </c>
    </row>
    <row r="445" spans="1:58">
      <c r="A445"/>
      <c r="BE445" s="146">
        <v>426620</v>
      </c>
      <c r="BF445" s="146" t="s">
        <v>789</v>
      </c>
    </row>
    <row r="446" spans="1:58">
      <c r="A446"/>
      <c r="BE446" s="146">
        <v>426621</v>
      </c>
      <c r="BF446" s="146" t="s">
        <v>789</v>
      </c>
    </row>
    <row r="447" spans="1:58">
      <c r="A447"/>
      <c r="BE447" s="146">
        <v>426630</v>
      </c>
      <c r="BF447" s="146" t="s">
        <v>790</v>
      </c>
    </row>
    <row r="448" spans="1:58">
      <c r="A448"/>
      <c r="BE448" s="146">
        <v>426631</v>
      </c>
      <c r="BF448" s="146" t="s">
        <v>790</v>
      </c>
    </row>
    <row r="449" spans="1:58">
      <c r="A449"/>
      <c r="BE449" s="146">
        <v>426700</v>
      </c>
      <c r="BF449" s="146" t="s">
        <v>791</v>
      </c>
    </row>
    <row r="450" spans="1:58">
      <c r="A450"/>
      <c r="BE450" s="146">
        <v>426710</v>
      </c>
      <c r="BF450" s="146" t="s">
        <v>792</v>
      </c>
    </row>
    <row r="451" spans="1:58">
      <c r="A451"/>
      <c r="BE451" s="146">
        <v>426711</v>
      </c>
      <c r="BF451" s="146" t="s">
        <v>792</v>
      </c>
    </row>
    <row r="452" spans="1:58">
      <c r="A452"/>
      <c r="BE452" s="146">
        <v>426720</v>
      </c>
      <c r="BF452" s="146" t="s">
        <v>793</v>
      </c>
    </row>
    <row r="453" spans="1:58">
      <c r="A453"/>
      <c r="BE453" s="146">
        <v>426721</v>
      </c>
      <c r="BF453" s="146" t="s">
        <v>793</v>
      </c>
    </row>
    <row r="454" spans="1:58">
      <c r="A454"/>
      <c r="BE454" s="146">
        <v>426730</v>
      </c>
      <c r="BF454" s="146" t="s">
        <v>794</v>
      </c>
    </row>
    <row r="455" spans="1:58">
      <c r="A455"/>
      <c r="BE455" s="146">
        <v>426731</v>
      </c>
      <c r="BF455" s="146" t="s">
        <v>794</v>
      </c>
    </row>
    <row r="456" spans="1:58">
      <c r="A456"/>
      <c r="BE456" s="146">
        <v>426740</v>
      </c>
      <c r="BF456" s="146" t="s">
        <v>795</v>
      </c>
    </row>
    <row r="457" spans="1:58">
      <c r="A457"/>
      <c r="BE457" s="146">
        <v>426741</v>
      </c>
      <c r="BF457" s="146" t="s">
        <v>795</v>
      </c>
    </row>
    <row r="458" spans="1:58">
      <c r="A458"/>
      <c r="BE458" s="146">
        <v>426750</v>
      </c>
      <c r="BF458" s="146" t="s">
        <v>796</v>
      </c>
    </row>
    <row r="459" spans="1:58">
      <c r="A459"/>
      <c r="BE459" s="146">
        <v>426751</v>
      </c>
      <c r="BF459" s="146" t="s">
        <v>796</v>
      </c>
    </row>
    <row r="460" spans="1:58">
      <c r="A460"/>
      <c r="BE460" s="146">
        <v>426760</v>
      </c>
      <c r="BF460" s="146" t="s">
        <v>797</v>
      </c>
    </row>
    <row r="461" spans="1:58">
      <c r="A461"/>
      <c r="BE461" s="146">
        <v>426761</v>
      </c>
      <c r="BF461" s="146" t="s">
        <v>797</v>
      </c>
    </row>
    <row r="462" spans="1:58">
      <c r="A462"/>
      <c r="BE462" s="146">
        <v>426790</v>
      </c>
      <c r="BF462" s="146" t="s">
        <v>798</v>
      </c>
    </row>
    <row r="463" spans="1:58">
      <c r="A463"/>
      <c r="BE463" s="146">
        <v>426791</v>
      </c>
      <c r="BF463" s="146" t="s">
        <v>798</v>
      </c>
    </row>
    <row r="464" spans="1:58">
      <c r="BE464" s="146">
        <v>426800</v>
      </c>
      <c r="BF464" s="146" t="s">
        <v>799</v>
      </c>
    </row>
    <row r="465" spans="57:58">
      <c r="BE465" s="146">
        <v>426810</v>
      </c>
      <c r="BF465" s="146" t="s">
        <v>800</v>
      </c>
    </row>
    <row r="466" spans="57:58">
      <c r="BE466" s="146">
        <v>426811</v>
      </c>
      <c r="BF466" s="146" t="s">
        <v>801</v>
      </c>
    </row>
    <row r="467" spans="57:58">
      <c r="BE467" s="146">
        <v>426812</v>
      </c>
      <c r="BF467" s="146" t="s">
        <v>802</v>
      </c>
    </row>
    <row r="468" spans="57:58">
      <c r="BE468" s="146">
        <v>426819</v>
      </c>
      <c r="BF468" s="146" t="s">
        <v>803</v>
      </c>
    </row>
    <row r="469" spans="57:58">
      <c r="BE469" s="146">
        <v>426820</v>
      </c>
      <c r="BF469" s="146" t="s">
        <v>804</v>
      </c>
    </row>
    <row r="470" spans="57:58">
      <c r="BE470" s="146">
        <v>426821</v>
      </c>
      <c r="BF470" s="146" t="s">
        <v>805</v>
      </c>
    </row>
    <row r="471" spans="57:58">
      <c r="BE471" s="146">
        <v>426822</v>
      </c>
      <c r="BF471" s="146" t="s">
        <v>806</v>
      </c>
    </row>
    <row r="472" spans="57:58">
      <c r="BE472" s="146">
        <v>426823</v>
      </c>
      <c r="BF472" s="146" t="s">
        <v>807</v>
      </c>
    </row>
    <row r="473" spans="57:58">
      <c r="BE473" s="146">
        <v>426829</v>
      </c>
      <c r="BF473" s="146" t="s">
        <v>808</v>
      </c>
    </row>
    <row r="474" spans="57:58">
      <c r="BE474" s="146">
        <v>426900</v>
      </c>
      <c r="BF474" s="146" t="s">
        <v>809</v>
      </c>
    </row>
    <row r="475" spans="57:58">
      <c r="BE475" s="146">
        <v>426910</v>
      </c>
      <c r="BF475" s="146" t="s">
        <v>809</v>
      </c>
    </row>
    <row r="476" spans="57:58">
      <c r="BE476" s="146">
        <v>426911</v>
      </c>
      <c r="BF476" s="146" t="s">
        <v>810</v>
      </c>
    </row>
    <row r="477" spans="57:58">
      <c r="BE477" s="146">
        <v>426912</v>
      </c>
      <c r="BF477" s="146" t="s">
        <v>811</v>
      </c>
    </row>
    <row r="478" spans="57:58">
      <c r="BE478" s="146">
        <v>426913</v>
      </c>
      <c r="BF478" s="146" t="s">
        <v>812</v>
      </c>
    </row>
    <row r="479" spans="57:58">
      <c r="BE479" s="146">
        <v>426914</v>
      </c>
      <c r="BF479" s="146" t="s">
        <v>813</v>
      </c>
    </row>
    <row r="480" spans="57:58">
      <c r="BE480" s="146">
        <v>426919</v>
      </c>
      <c r="BF480" s="146" t="s">
        <v>814</v>
      </c>
    </row>
    <row r="481" spans="57:58">
      <c r="BE481" s="146">
        <v>430000</v>
      </c>
      <c r="BF481" s="146" t="s">
        <v>815</v>
      </c>
    </row>
    <row r="482" spans="57:58">
      <c r="BE482" s="146">
        <v>431000</v>
      </c>
      <c r="BF482" s="146" t="s">
        <v>1274</v>
      </c>
    </row>
    <row r="483" spans="57:58">
      <c r="BE483" s="146">
        <v>431100</v>
      </c>
      <c r="BF483" s="146" t="s">
        <v>816</v>
      </c>
    </row>
    <row r="484" spans="57:58">
      <c r="BE484" s="146">
        <v>431110</v>
      </c>
      <c r="BF484" s="146" t="s">
        <v>816</v>
      </c>
    </row>
    <row r="485" spans="57:58">
      <c r="BE485" s="146">
        <v>431111</v>
      </c>
      <c r="BF485" s="146" t="s">
        <v>816</v>
      </c>
    </row>
    <row r="486" spans="57:58">
      <c r="BE486" s="146">
        <v>431200</v>
      </c>
      <c r="BF486" s="146" t="s">
        <v>817</v>
      </c>
    </row>
    <row r="487" spans="57:58">
      <c r="BE487" s="146">
        <v>431210</v>
      </c>
      <c r="BF487" s="146" t="s">
        <v>817</v>
      </c>
    </row>
    <row r="488" spans="57:58">
      <c r="BE488" s="146">
        <v>431211</v>
      </c>
      <c r="BF488" s="146" t="s">
        <v>817</v>
      </c>
    </row>
    <row r="489" spans="57:58">
      <c r="BE489" s="146">
        <v>431300</v>
      </c>
      <c r="BF489" s="146" t="s">
        <v>818</v>
      </c>
    </row>
    <row r="490" spans="57:58">
      <c r="BE490" s="146">
        <v>431310</v>
      </c>
      <c r="BF490" s="146" t="s">
        <v>818</v>
      </c>
    </row>
    <row r="491" spans="57:58">
      <c r="BE491" s="146">
        <v>431311</v>
      </c>
      <c r="BF491" s="146" t="s">
        <v>818</v>
      </c>
    </row>
    <row r="492" spans="57:58">
      <c r="BE492" s="146">
        <v>432000</v>
      </c>
      <c r="BF492" s="146" t="s">
        <v>819</v>
      </c>
    </row>
    <row r="493" spans="57:58">
      <c r="BE493" s="146">
        <v>432100</v>
      </c>
      <c r="BF493" s="146" t="s">
        <v>1275</v>
      </c>
    </row>
    <row r="494" spans="57:58">
      <c r="BE494" s="146">
        <v>432110</v>
      </c>
      <c r="BF494" s="146" t="s">
        <v>1275</v>
      </c>
    </row>
    <row r="495" spans="57:58">
      <c r="BE495" s="146">
        <v>432111</v>
      </c>
      <c r="BF495" s="146" t="s">
        <v>1275</v>
      </c>
    </row>
    <row r="496" spans="57:58">
      <c r="BE496" s="146">
        <v>433000</v>
      </c>
      <c r="BF496" s="146" t="s">
        <v>1276</v>
      </c>
    </row>
    <row r="497" spans="57:58">
      <c r="BE497" s="146">
        <v>433100</v>
      </c>
      <c r="BF497" s="146" t="s">
        <v>1276</v>
      </c>
    </row>
    <row r="498" spans="57:58">
      <c r="BE498" s="146">
        <v>433110</v>
      </c>
      <c r="BF498" s="146" t="s">
        <v>1276</v>
      </c>
    </row>
    <row r="499" spans="57:58">
      <c r="BE499" s="146">
        <v>433111</v>
      </c>
      <c r="BF499" s="146" t="s">
        <v>1276</v>
      </c>
    </row>
    <row r="500" spans="57:58">
      <c r="BE500" s="146">
        <v>434000</v>
      </c>
      <c r="BF500" s="146" t="s">
        <v>1277</v>
      </c>
    </row>
    <row r="501" spans="57:58">
      <c r="BE501" s="146">
        <v>434100</v>
      </c>
      <c r="BF501" s="146" t="s">
        <v>820</v>
      </c>
    </row>
    <row r="502" spans="57:58">
      <c r="BE502" s="146">
        <v>434110</v>
      </c>
      <c r="BF502" s="146" t="s">
        <v>820</v>
      </c>
    </row>
    <row r="503" spans="57:58">
      <c r="BE503" s="146">
        <v>434111</v>
      </c>
      <c r="BF503" s="146" t="s">
        <v>820</v>
      </c>
    </row>
    <row r="504" spans="57:58">
      <c r="BE504" s="146">
        <v>434200</v>
      </c>
      <c r="BF504" s="146" t="s">
        <v>821</v>
      </c>
    </row>
    <row r="505" spans="57:58">
      <c r="BE505" s="146">
        <v>434210</v>
      </c>
      <c r="BF505" s="146" t="s">
        <v>821</v>
      </c>
    </row>
    <row r="506" spans="57:58">
      <c r="BE506" s="146">
        <v>434211</v>
      </c>
      <c r="BF506" s="146" t="s">
        <v>821</v>
      </c>
    </row>
    <row r="507" spans="57:58">
      <c r="BE507" s="146">
        <v>434300</v>
      </c>
      <c r="BF507" s="146" t="s">
        <v>822</v>
      </c>
    </row>
    <row r="508" spans="57:58">
      <c r="BE508" s="146">
        <v>434310</v>
      </c>
      <c r="BF508" s="146" t="s">
        <v>823</v>
      </c>
    </row>
    <row r="509" spans="57:58">
      <c r="BE509" s="146">
        <v>434311</v>
      </c>
      <c r="BF509" s="146" t="s">
        <v>823</v>
      </c>
    </row>
    <row r="510" spans="57:58">
      <c r="BE510" s="146">
        <v>434320</v>
      </c>
      <c r="BF510" s="146" t="s">
        <v>824</v>
      </c>
    </row>
    <row r="511" spans="57:58">
      <c r="BE511" s="146">
        <v>434321</v>
      </c>
      <c r="BF511" s="146" t="s">
        <v>824</v>
      </c>
    </row>
    <row r="512" spans="57:58">
      <c r="BE512" s="146">
        <v>435000</v>
      </c>
      <c r="BF512" s="146" t="s">
        <v>1243</v>
      </c>
    </row>
    <row r="513" spans="57:58">
      <c r="BE513" s="146">
        <v>435100</v>
      </c>
      <c r="BF513" s="146" t="s">
        <v>1243</v>
      </c>
    </row>
    <row r="514" spans="57:58">
      <c r="BE514" s="146">
        <v>435110</v>
      </c>
      <c r="BF514" s="146" t="s">
        <v>1243</v>
      </c>
    </row>
    <row r="515" spans="57:58">
      <c r="BE515" s="146">
        <v>435111</v>
      </c>
      <c r="BF515" s="146" t="s">
        <v>1243</v>
      </c>
    </row>
    <row r="516" spans="57:58">
      <c r="BE516" s="146">
        <v>440000</v>
      </c>
      <c r="BF516" s="146" t="s">
        <v>825</v>
      </c>
    </row>
    <row r="517" spans="57:58">
      <c r="BE517" s="146">
        <v>441000</v>
      </c>
      <c r="BF517" s="146" t="s">
        <v>1278</v>
      </c>
    </row>
    <row r="518" spans="57:58">
      <c r="BE518" s="146">
        <v>441100</v>
      </c>
      <c r="BF518" s="146" t="s">
        <v>826</v>
      </c>
    </row>
    <row r="519" spans="57:58">
      <c r="BE519" s="146">
        <v>441110</v>
      </c>
      <c r="BF519" s="146" t="s">
        <v>827</v>
      </c>
    </row>
    <row r="520" spans="57:58">
      <c r="BE520" s="146">
        <v>441111</v>
      </c>
      <c r="BF520" s="146" t="s">
        <v>827</v>
      </c>
    </row>
    <row r="521" spans="57:58">
      <c r="BE521" s="146">
        <v>441120</v>
      </c>
      <c r="BF521" s="146" t="s">
        <v>828</v>
      </c>
    </row>
    <row r="522" spans="57:58">
      <c r="BE522" s="146">
        <v>441121</v>
      </c>
      <c r="BF522" s="146" t="s">
        <v>828</v>
      </c>
    </row>
    <row r="523" spans="57:58">
      <c r="BE523" s="146">
        <v>441200</v>
      </c>
      <c r="BF523" s="146" t="s">
        <v>829</v>
      </c>
    </row>
    <row r="524" spans="57:58">
      <c r="BE524" s="146">
        <v>441210</v>
      </c>
      <c r="BF524" s="146" t="s">
        <v>830</v>
      </c>
    </row>
    <row r="525" spans="57:58">
      <c r="BE525" s="146">
        <v>441211</v>
      </c>
      <c r="BF525" s="146" t="s">
        <v>830</v>
      </c>
    </row>
    <row r="526" spans="57:58">
      <c r="BE526" s="146">
        <v>441220</v>
      </c>
      <c r="BF526" s="146" t="s">
        <v>2067</v>
      </c>
    </row>
    <row r="527" spans="57:58">
      <c r="BE527" s="146">
        <v>441221</v>
      </c>
      <c r="BF527" s="146" t="s">
        <v>2067</v>
      </c>
    </row>
    <row r="528" spans="57:58">
      <c r="BE528" s="146">
        <v>441230</v>
      </c>
      <c r="BF528" s="146" t="s">
        <v>2068</v>
      </c>
    </row>
    <row r="529" spans="1:58">
      <c r="BE529" s="146">
        <v>441231</v>
      </c>
      <c r="BF529" s="146" t="s">
        <v>2068</v>
      </c>
    </row>
    <row r="530" spans="1:58">
      <c r="BE530" s="146">
        <v>441240</v>
      </c>
      <c r="BF530" s="146" t="s">
        <v>2069</v>
      </c>
    </row>
    <row r="531" spans="1:58">
      <c r="BE531" s="146">
        <v>441241</v>
      </c>
      <c r="BF531" s="146" t="s">
        <v>2069</v>
      </c>
    </row>
    <row r="532" spans="1:58">
      <c r="BE532" s="146">
        <v>441250</v>
      </c>
      <c r="BF532" s="146" t="s">
        <v>2070</v>
      </c>
    </row>
    <row r="533" spans="1:58">
      <c r="BE533" s="146">
        <v>441251</v>
      </c>
      <c r="BF533" s="146" t="s">
        <v>2071</v>
      </c>
    </row>
    <row r="534" spans="1:58">
      <c r="BE534" s="146">
        <v>441252</v>
      </c>
      <c r="BF534" s="146" t="s">
        <v>2072</v>
      </c>
    </row>
    <row r="535" spans="1:58">
      <c r="BE535" s="146">
        <v>441255</v>
      </c>
      <c r="BF535" s="146" t="s">
        <v>2073</v>
      </c>
    </row>
    <row r="536" spans="1:58">
      <c r="BE536" s="146">
        <v>441256</v>
      </c>
      <c r="BF536" s="146" t="s">
        <v>2074</v>
      </c>
    </row>
    <row r="537" spans="1:58">
      <c r="BE537" s="146">
        <v>441300</v>
      </c>
      <c r="BF537" s="146" t="s">
        <v>2075</v>
      </c>
    </row>
    <row r="538" spans="1:58">
      <c r="BE538" s="146">
        <v>441310</v>
      </c>
      <c r="BF538" s="146" t="s">
        <v>2076</v>
      </c>
    </row>
    <row r="539" spans="1:58">
      <c r="A539"/>
      <c r="BE539" s="146">
        <v>441311</v>
      </c>
      <c r="BF539" s="146" t="s">
        <v>2076</v>
      </c>
    </row>
    <row r="540" spans="1:58">
      <c r="A540"/>
      <c r="BE540" s="146">
        <v>441390</v>
      </c>
      <c r="BF540" s="146" t="s">
        <v>2077</v>
      </c>
    </row>
    <row r="541" spans="1:58">
      <c r="A541"/>
      <c r="BE541" s="146">
        <v>441391</v>
      </c>
      <c r="BF541" s="146" t="s">
        <v>2077</v>
      </c>
    </row>
    <row r="542" spans="1:58">
      <c r="A542"/>
      <c r="BE542" s="146">
        <v>441400</v>
      </c>
      <c r="BF542" s="146" t="s">
        <v>2078</v>
      </c>
    </row>
    <row r="543" spans="1:58">
      <c r="A543"/>
      <c r="BE543" s="146">
        <v>441410</v>
      </c>
      <c r="BF543" s="146" t="s">
        <v>2078</v>
      </c>
    </row>
    <row r="544" spans="1:58">
      <c r="A544"/>
      <c r="BE544" s="146">
        <v>441411</v>
      </c>
      <c r="BF544" s="146" t="s">
        <v>2078</v>
      </c>
    </row>
    <row r="545" spans="1:58">
      <c r="A545"/>
      <c r="BE545" s="146">
        <v>441500</v>
      </c>
      <c r="BF545" s="146" t="s">
        <v>2079</v>
      </c>
    </row>
    <row r="546" spans="1:58">
      <c r="A546"/>
      <c r="BE546" s="146">
        <v>441510</v>
      </c>
      <c r="BF546" s="146" t="s">
        <v>2079</v>
      </c>
    </row>
    <row r="547" spans="1:58">
      <c r="A547"/>
      <c r="BE547" s="146">
        <v>441511</v>
      </c>
      <c r="BF547" s="146" t="s">
        <v>2079</v>
      </c>
    </row>
    <row r="548" spans="1:58">
      <c r="A548"/>
      <c r="BE548" s="146">
        <v>441600</v>
      </c>
      <c r="BF548" s="146" t="s">
        <v>2080</v>
      </c>
    </row>
    <row r="549" spans="1:58">
      <c r="A549"/>
      <c r="BE549" s="146">
        <v>441610</v>
      </c>
      <c r="BF549" s="146" t="s">
        <v>2080</v>
      </c>
    </row>
    <row r="550" spans="1:58">
      <c r="A550"/>
      <c r="BE550" s="146">
        <v>441611</v>
      </c>
      <c r="BF550" s="146" t="s">
        <v>2080</v>
      </c>
    </row>
    <row r="551" spans="1:58">
      <c r="A551"/>
      <c r="BE551" s="146">
        <v>441700</v>
      </c>
      <c r="BF551" s="146" t="s">
        <v>2081</v>
      </c>
    </row>
    <row r="552" spans="1:58">
      <c r="A552"/>
      <c r="BE552" s="146">
        <v>441710</v>
      </c>
      <c r="BF552" s="146" t="s">
        <v>2081</v>
      </c>
    </row>
    <row r="553" spans="1:58">
      <c r="A553"/>
      <c r="BE553" s="146">
        <v>441711</v>
      </c>
      <c r="BF553" s="146" t="s">
        <v>2081</v>
      </c>
    </row>
    <row r="554" spans="1:58">
      <c r="A554"/>
      <c r="BE554" s="146">
        <v>441800</v>
      </c>
      <c r="BF554" s="146" t="s">
        <v>2082</v>
      </c>
    </row>
    <row r="555" spans="1:58">
      <c r="A555"/>
      <c r="BE555" s="146">
        <v>441810</v>
      </c>
      <c r="BF555" s="146" t="s">
        <v>2082</v>
      </c>
    </row>
    <row r="556" spans="1:58">
      <c r="A556"/>
      <c r="BE556" s="146">
        <v>441811</v>
      </c>
      <c r="BF556" s="146" t="s">
        <v>2082</v>
      </c>
    </row>
    <row r="557" spans="1:58">
      <c r="A557"/>
      <c r="BE557" s="146">
        <v>441900</v>
      </c>
      <c r="BF557" s="146" t="s">
        <v>2083</v>
      </c>
    </row>
    <row r="558" spans="1:58">
      <c r="A558"/>
      <c r="BE558" s="146">
        <v>441910</v>
      </c>
      <c r="BF558" s="146" t="s">
        <v>2083</v>
      </c>
    </row>
    <row r="559" spans="1:58">
      <c r="A559"/>
      <c r="BE559" s="146">
        <v>441911</v>
      </c>
      <c r="BF559" s="146" t="s">
        <v>2084</v>
      </c>
    </row>
    <row r="560" spans="1:58">
      <c r="A560"/>
      <c r="BE560" s="146">
        <v>442000</v>
      </c>
      <c r="BF560" s="146" t="s">
        <v>1279</v>
      </c>
    </row>
    <row r="561" spans="1:58">
      <c r="A561"/>
      <c r="BE561" s="146">
        <v>442100</v>
      </c>
      <c r="BF561" s="146" t="s">
        <v>2085</v>
      </c>
    </row>
    <row r="562" spans="1:58">
      <c r="A562"/>
      <c r="BE562" s="146">
        <v>442110</v>
      </c>
      <c r="BF562" s="146" t="s">
        <v>2086</v>
      </c>
    </row>
    <row r="563" spans="1:58">
      <c r="A563"/>
      <c r="BE563" s="146">
        <v>442111</v>
      </c>
      <c r="BF563" s="146" t="s">
        <v>2086</v>
      </c>
    </row>
    <row r="564" spans="1:58">
      <c r="A564"/>
      <c r="BE564" s="146">
        <v>442120</v>
      </c>
      <c r="BF564" s="146" t="s">
        <v>2087</v>
      </c>
    </row>
    <row r="565" spans="1:58">
      <c r="A565"/>
      <c r="BE565" s="146">
        <v>442121</v>
      </c>
      <c r="BF565" s="146" t="s">
        <v>2088</v>
      </c>
    </row>
    <row r="566" spans="1:58">
      <c r="A566"/>
      <c r="BE566" s="146">
        <v>442200</v>
      </c>
      <c r="BF566" s="146" t="s">
        <v>2089</v>
      </c>
    </row>
    <row r="567" spans="1:58">
      <c r="A567"/>
      <c r="BE567" s="146">
        <v>442210</v>
      </c>
      <c r="BF567" s="146" t="s">
        <v>2090</v>
      </c>
    </row>
    <row r="568" spans="1:58">
      <c r="A568"/>
      <c r="BE568" s="146">
        <v>442211</v>
      </c>
      <c r="BF568" s="146" t="s">
        <v>2090</v>
      </c>
    </row>
    <row r="569" spans="1:58">
      <c r="A569"/>
      <c r="BE569" s="146">
        <v>442220</v>
      </c>
      <c r="BF569" s="146" t="s">
        <v>2091</v>
      </c>
    </row>
    <row r="570" spans="1:58">
      <c r="A570"/>
      <c r="BE570" s="146">
        <v>442221</v>
      </c>
      <c r="BF570" s="146" t="s">
        <v>2091</v>
      </c>
    </row>
    <row r="571" spans="1:58">
      <c r="A571"/>
      <c r="BE571" s="146">
        <v>442290</v>
      </c>
      <c r="BF571" s="146" t="s">
        <v>2092</v>
      </c>
    </row>
    <row r="572" spans="1:58">
      <c r="A572"/>
      <c r="BE572" s="146">
        <v>442291</v>
      </c>
      <c r="BF572" s="146" t="s">
        <v>2092</v>
      </c>
    </row>
    <row r="573" spans="1:58">
      <c r="A573"/>
      <c r="BE573" s="146">
        <v>442300</v>
      </c>
      <c r="BF573" s="146" t="s">
        <v>2093</v>
      </c>
    </row>
    <row r="574" spans="1:58">
      <c r="A574"/>
      <c r="BE574" s="146">
        <v>442310</v>
      </c>
      <c r="BF574" s="146" t="s">
        <v>2094</v>
      </c>
    </row>
    <row r="575" spans="1:58">
      <c r="A575"/>
      <c r="BE575" s="146">
        <v>442311</v>
      </c>
      <c r="BF575" s="146" t="s">
        <v>2094</v>
      </c>
    </row>
    <row r="576" spans="1:58">
      <c r="A576"/>
      <c r="BE576" s="146">
        <v>442320</v>
      </c>
      <c r="BF576" s="146" t="s">
        <v>2095</v>
      </c>
    </row>
    <row r="577" spans="1:58">
      <c r="A577"/>
      <c r="BE577" s="146">
        <v>442321</v>
      </c>
      <c r="BF577" s="146" t="s">
        <v>2095</v>
      </c>
    </row>
    <row r="578" spans="1:58">
      <c r="A578"/>
      <c r="BE578" s="146">
        <v>442330</v>
      </c>
      <c r="BF578" s="146" t="s">
        <v>2096</v>
      </c>
    </row>
    <row r="579" spans="1:58">
      <c r="A579"/>
      <c r="BE579" s="146">
        <v>442331</v>
      </c>
      <c r="BF579" s="146" t="s">
        <v>2096</v>
      </c>
    </row>
    <row r="580" spans="1:58">
      <c r="A580"/>
      <c r="BE580" s="146">
        <v>442340</v>
      </c>
      <c r="BF580" s="146" t="s">
        <v>2097</v>
      </c>
    </row>
    <row r="581" spans="1:58">
      <c r="A581"/>
      <c r="BE581" s="146">
        <v>442341</v>
      </c>
      <c r="BF581" s="146" t="s">
        <v>2097</v>
      </c>
    </row>
    <row r="582" spans="1:58">
      <c r="A582"/>
      <c r="BE582" s="146">
        <v>442350</v>
      </c>
      <c r="BF582" s="146" t="s">
        <v>2098</v>
      </c>
    </row>
    <row r="583" spans="1:58">
      <c r="A583"/>
      <c r="BE583" s="146">
        <v>442351</v>
      </c>
      <c r="BF583" s="146" t="s">
        <v>2098</v>
      </c>
    </row>
    <row r="584" spans="1:58">
      <c r="A584"/>
      <c r="BE584" s="146">
        <v>442390</v>
      </c>
      <c r="BF584" s="146" t="s">
        <v>2099</v>
      </c>
    </row>
    <row r="585" spans="1:58">
      <c r="A585"/>
      <c r="BE585" s="146">
        <v>442391</v>
      </c>
      <c r="BF585" s="146" t="s">
        <v>2099</v>
      </c>
    </row>
    <row r="586" spans="1:58">
      <c r="A586"/>
      <c r="BE586" s="146">
        <v>442400</v>
      </c>
      <c r="BF586" s="146" t="s">
        <v>2100</v>
      </c>
    </row>
    <row r="587" spans="1:58">
      <c r="A587"/>
      <c r="BE587" s="146">
        <v>442410</v>
      </c>
      <c r="BF587" s="146" t="s">
        <v>2101</v>
      </c>
    </row>
    <row r="588" spans="1:58">
      <c r="A588"/>
      <c r="BE588" s="146">
        <v>442411</v>
      </c>
      <c r="BF588" s="146" t="s">
        <v>2101</v>
      </c>
    </row>
    <row r="589" spans="1:58">
      <c r="A589"/>
      <c r="BE589" s="146">
        <v>442490</v>
      </c>
      <c r="BF589" s="146" t="s">
        <v>2102</v>
      </c>
    </row>
    <row r="590" spans="1:58">
      <c r="A590"/>
      <c r="BE590" s="146">
        <v>442491</v>
      </c>
      <c r="BF590" s="146" t="s">
        <v>2102</v>
      </c>
    </row>
    <row r="591" spans="1:58">
      <c r="A591"/>
      <c r="BE591" s="146">
        <v>442500</v>
      </c>
      <c r="BF591" s="146" t="s">
        <v>2103</v>
      </c>
    </row>
    <row r="592" spans="1:58">
      <c r="A592"/>
      <c r="BE592" s="146">
        <v>442510</v>
      </c>
      <c r="BF592" s="146" t="s">
        <v>2103</v>
      </c>
    </row>
    <row r="593" spans="1:58">
      <c r="A593"/>
      <c r="BE593" s="146">
        <v>442511</v>
      </c>
      <c r="BF593" s="146" t="s">
        <v>2103</v>
      </c>
    </row>
    <row r="594" spans="1:58">
      <c r="A594"/>
      <c r="BE594" s="146">
        <v>442600</v>
      </c>
      <c r="BF594" s="146" t="s">
        <v>2104</v>
      </c>
    </row>
    <row r="595" spans="1:58">
      <c r="A595"/>
      <c r="BE595" s="146">
        <v>442610</v>
      </c>
      <c r="BF595" s="146" t="s">
        <v>2104</v>
      </c>
    </row>
    <row r="596" spans="1:58">
      <c r="A596"/>
      <c r="BE596" s="146">
        <v>442611</v>
      </c>
      <c r="BF596" s="146" t="s">
        <v>2104</v>
      </c>
    </row>
    <row r="597" spans="1:58">
      <c r="A597"/>
      <c r="BE597" s="146">
        <v>443000</v>
      </c>
      <c r="BF597" s="146" t="s">
        <v>1244</v>
      </c>
    </row>
    <row r="598" spans="1:58">
      <c r="A598"/>
      <c r="BE598" s="146">
        <v>443100</v>
      </c>
      <c r="BF598" s="146" t="s">
        <v>1244</v>
      </c>
    </row>
    <row r="599" spans="1:58">
      <c r="A599"/>
      <c r="BE599" s="146">
        <v>443110</v>
      </c>
      <c r="BF599" s="146" t="s">
        <v>1244</v>
      </c>
    </row>
    <row r="600" spans="1:58">
      <c r="A600"/>
      <c r="BE600" s="146">
        <v>443111</v>
      </c>
      <c r="BF600" s="146" t="s">
        <v>1244</v>
      </c>
    </row>
    <row r="601" spans="1:58">
      <c r="A601"/>
      <c r="BE601" s="146">
        <v>444000</v>
      </c>
      <c r="BF601" s="146" t="s">
        <v>1245</v>
      </c>
    </row>
    <row r="602" spans="1:58">
      <c r="A602"/>
      <c r="BE602" s="146">
        <v>444100</v>
      </c>
      <c r="BF602" s="146" t="s">
        <v>2105</v>
      </c>
    </row>
    <row r="603" spans="1:58">
      <c r="A603"/>
      <c r="BE603" s="146">
        <v>444110</v>
      </c>
      <c r="BF603" s="146" t="s">
        <v>2105</v>
      </c>
    </row>
    <row r="604" spans="1:58">
      <c r="A604"/>
      <c r="BE604" s="146">
        <v>444111</v>
      </c>
      <c r="BF604" s="146" t="s">
        <v>2105</v>
      </c>
    </row>
    <row r="605" spans="1:58">
      <c r="A605"/>
      <c r="BE605" s="146">
        <v>444200</v>
      </c>
      <c r="BF605" s="146" t="s">
        <v>2106</v>
      </c>
    </row>
    <row r="606" spans="1:58">
      <c r="A606"/>
      <c r="BE606" s="146">
        <v>444210</v>
      </c>
      <c r="BF606" s="146" t="s">
        <v>2106</v>
      </c>
    </row>
    <row r="607" spans="1:58">
      <c r="A607"/>
      <c r="BE607" s="146">
        <v>444211</v>
      </c>
      <c r="BF607" s="146" t="s">
        <v>2106</v>
      </c>
    </row>
    <row r="608" spans="1:58">
      <c r="A608"/>
      <c r="BE608" s="146">
        <v>444212</v>
      </c>
      <c r="BF608" s="146" t="s">
        <v>2107</v>
      </c>
    </row>
    <row r="609" spans="1:58">
      <c r="A609"/>
      <c r="BE609" s="146">
        <v>444219</v>
      </c>
      <c r="BF609" s="146" t="s">
        <v>2108</v>
      </c>
    </row>
    <row r="610" spans="1:58">
      <c r="A610"/>
      <c r="BE610" s="146">
        <v>444300</v>
      </c>
      <c r="BF610" s="146" t="s">
        <v>2109</v>
      </c>
    </row>
    <row r="611" spans="1:58">
      <c r="A611"/>
      <c r="BE611" s="146">
        <v>444310</v>
      </c>
      <c r="BF611" s="146" t="s">
        <v>2110</v>
      </c>
    </row>
    <row r="612" spans="1:58">
      <c r="A612"/>
      <c r="BE612" s="146">
        <v>444311</v>
      </c>
      <c r="BF612" s="146" t="s">
        <v>2110</v>
      </c>
    </row>
    <row r="613" spans="1:58">
      <c r="A613"/>
      <c r="BE613" s="146">
        <v>444320</v>
      </c>
      <c r="BF613" s="146" t="s">
        <v>2111</v>
      </c>
    </row>
    <row r="614" spans="1:58">
      <c r="A614"/>
      <c r="BE614" s="146">
        <v>444321</v>
      </c>
      <c r="BF614" s="146" t="s">
        <v>2112</v>
      </c>
    </row>
    <row r="615" spans="1:58">
      <c r="A615"/>
      <c r="BE615" s="146">
        <v>444322</v>
      </c>
      <c r="BF615" s="146" t="s">
        <v>2113</v>
      </c>
    </row>
    <row r="616" spans="1:58">
      <c r="A616"/>
      <c r="BE616" s="146">
        <v>444323</v>
      </c>
      <c r="BF616" s="146" t="s">
        <v>2114</v>
      </c>
    </row>
    <row r="617" spans="1:58">
      <c r="A617"/>
      <c r="BE617" s="146">
        <v>444324</v>
      </c>
      <c r="BF617" s="146" t="s">
        <v>2115</v>
      </c>
    </row>
    <row r="618" spans="1:58">
      <c r="A618"/>
      <c r="BE618" s="146">
        <v>444325</v>
      </c>
      <c r="BF618" s="146" t="s">
        <v>2116</v>
      </c>
    </row>
    <row r="619" spans="1:58">
      <c r="A619"/>
      <c r="BE619" s="146">
        <v>444326</v>
      </c>
      <c r="BF619" s="146" t="s">
        <v>2117</v>
      </c>
    </row>
    <row r="620" spans="1:58">
      <c r="A620"/>
      <c r="BE620" s="146">
        <v>444327</v>
      </c>
      <c r="BF620" s="146" t="s">
        <v>2118</v>
      </c>
    </row>
    <row r="621" spans="1:58">
      <c r="A621"/>
      <c r="BE621" s="146">
        <v>444328</v>
      </c>
      <c r="BF621" s="146" t="s">
        <v>2119</v>
      </c>
    </row>
    <row r="622" spans="1:58">
      <c r="A622"/>
      <c r="BE622" s="146">
        <v>444329</v>
      </c>
      <c r="BF622" s="146" t="s">
        <v>2120</v>
      </c>
    </row>
    <row r="623" spans="1:58">
      <c r="A623"/>
      <c r="BE623" s="146">
        <v>444330</v>
      </c>
      <c r="BF623" s="146" t="s">
        <v>2121</v>
      </c>
    </row>
    <row r="624" spans="1:58">
      <c r="A624"/>
      <c r="BE624" s="146">
        <v>444331</v>
      </c>
      <c r="BF624" s="146" t="s">
        <v>2122</v>
      </c>
    </row>
    <row r="625" spans="1:58">
      <c r="A625"/>
      <c r="BE625" s="146">
        <v>444332</v>
      </c>
      <c r="BF625" s="146" t="s">
        <v>2123</v>
      </c>
    </row>
    <row r="626" spans="1:58">
      <c r="A626"/>
      <c r="BE626" s="146">
        <v>444339</v>
      </c>
      <c r="BF626" s="146" t="s">
        <v>2124</v>
      </c>
    </row>
    <row r="627" spans="1:58">
      <c r="A627"/>
      <c r="BE627" s="146">
        <v>444340</v>
      </c>
      <c r="BF627" s="146" t="s">
        <v>2125</v>
      </c>
    </row>
    <row r="628" spans="1:58">
      <c r="A628"/>
      <c r="BE628" s="146">
        <v>444341</v>
      </c>
      <c r="BF628" s="146" t="s">
        <v>2126</v>
      </c>
    </row>
    <row r="629" spans="1:58">
      <c r="A629"/>
      <c r="BE629" s="146">
        <v>444342</v>
      </c>
      <c r="BF629" s="146" t="s">
        <v>2127</v>
      </c>
    </row>
    <row r="630" spans="1:58">
      <c r="A630"/>
      <c r="BE630" s="146">
        <v>444349</v>
      </c>
      <c r="BF630" s="146" t="s">
        <v>2128</v>
      </c>
    </row>
    <row r="631" spans="1:58">
      <c r="A631"/>
      <c r="BE631" s="146">
        <v>444390</v>
      </c>
      <c r="BF631" s="146" t="s">
        <v>2109</v>
      </c>
    </row>
    <row r="632" spans="1:58">
      <c r="A632"/>
      <c r="BE632" s="146">
        <v>444391</v>
      </c>
      <c r="BF632" s="146" t="s">
        <v>2109</v>
      </c>
    </row>
    <row r="633" spans="1:58">
      <c r="A633"/>
      <c r="BE633" s="146">
        <v>450000</v>
      </c>
      <c r="BF633" s="146" t="s">
        <v>2129</v>
      </c>
    </row>
    <row r="634" spans="1:58">
      <c r="A634"/>
      <c r="BE634" s="146">
        <v>451000</v>
      </c>
      <c r="BF634" s="146" t="s">
        <v>2130</v>
      </c>
    </row>
    <row r="635" spans="1:58">
      <c r="A635"/>
      <c r="BE635" s="146">
        <v>451100</v>
      </c>
      <c r="BF635" s="146" t="s">
        <v>1354</v>
      </c>
    </row>
    <row r="636" spans="1:58">
      <c r="A636"/>
      <c r="BE636" s="146">
        <v>451110</v>
      </c>
      <c r="BF636" s="146" t="s">
        <v>2131</v>
      </c>
    </row>
    <row r="637" spans="1:58">
      <c r="A637"/>
      <c r="BE637" s="146">
        <v>451111</v>
      </c>
      <c r="BF637" s="146" t="s">
        <v>2131</v>
      </c>
    </row>
    <row r="638" spans="1:58">
      <c r="A638"/>
      <c r="BE638" s="146">
        <v>451120</v>
      </c>
      <c r="BF638" s="146" t="s">
        <v>2132</v>
      </c>
    </row>
    <row r="639" spans="1:58">
      <c r="A639"/>
      <c r="BE639" s="146">
        <v>451121</v>
      </c>
      <c r="BF639" s="146" t="s">
        <v>2133</v>
      </c>
    </row>
    <row r="640" spans="1:58">
      <c r="A640"/>
      <c r="BE640" s="146">
        <v>451122</v>
      </c>
      <c r="BF640" s="146" t="s">
        <v>2134</v>
      </c>
    </row>
    <row r="641" spans="1:58">
      <c r="A641"/>
      <c r="BE641" s="146">
        <v>451129</v>
      </c>
      <c r="BF641" s="146" t="s">
        <v>2135</v>
      </c>
    </row>
    <row r="642" spans="1:58">
      <c r="A642"/>
      <c r="BE642" s="146">
        <v>451130</v>
      </c>
      <c r="BF642" s="146" t="s">
        <v>2136</v>
      </c>
    </row>
    <row r="643" spans="1:58">
      <c r="A643"/>
      <c r="BE643" s="146">
        <v>451131</v>
      </c>
      <c r="BF643" s="146" t="s">
        <v>2136</v>
      </c>
    </row>
    <row r="644" spans="1:58">
      <c r="A644"/>
      <c r="BE644" s="146">
        <v>451140</v>
      </c>
      <c r="BF644" s="146" t="s">
        <v>2137</v>
      </c>
    </row>
    <row r="645" spans="1:58">
      <c r="A645"/>
      <c r="BE645" s="146">
        <v>451141</v>
      </c>
      <c r="BF645" s="146" t="s">
        <v>2137</v>
      </c>
    </row>
    <row r="646" spans="1:58">
      <c r="A646"/>
      <c r="BE646" s="146">
        <v>451190</v>
      </c>
      <c r="BF646" s="146" t="s">
        <v>2138</v>
      </c>
    </row>
    <row r="647" spans="1:58">
      <c r="A647"/>
      <c r="BE647" s="146">
        <v>451191</v>
      </c>
      <c r="BF647" s="146" t="s">
        <v>2138</v>
      </c>
    </row>
    <row r="648" spans="1:58">
      <c r="A648"/>
      <c r="BE648" s="146">
        <v>451200</v>
      </c>
      <c r="BF648" s="146" t="s">
        <v>1355</v>
      </c>
    </row>
    <row r="649" spans="1:58">
      <c r="A649"/>
      <c r="BE649" s="146">
        <v>451210</v>
      </c>
      <c r="BF649" s="146" t="s">
        <v>2139</v>
      </c>
    </row>
    <row r="650" spans="1:58">
      <c r="A650"/>
      <c r="BE650" s="146">
        <v>451211</v>
      </c>
      <c r="BF650" s="146" t="s">
        <v>2139</v>
      </c>
    </row>
    <row r="651" spans="1:58">
      <c r="A651"/>
      <c r="BE651" s="146">
        <v>451220</v>
      </c>
      <c r="BF651" s="146" t="s">
        <v>2140</v>
      </c>
    </row>
    <row r="652" spans="1:58">
      <c r="BE652" s="146">
        <v>451221</v>
      </c>
      <c r="BF652" s="146" t="s">
        <v>2140</v>
      </c>
    </row>
    <row r="653" spans="1:58">
      <c r="BE653" s="146">
        <v>451230</v>
      </c>
      <c r="BF653" s="146" t="s">
        <v>2141</v>
      </c>
    </row>
    <row r="654" spans="1:58">
      <c r="BE654" s="146">
        <v>451231</v>
      </c>
      <c r="BF654" s="146" t="s">
        <v>2141</v>
      </c>
    </row>
    <row r="655" spans="1:58">
      <c r="BE655" s="146">
        <v>451240</v>
      </c>
      <c r="BF655" s="146" t="s">
        <v>2142</v>
      </c>
    </row>
    <row r="656" spans="1:58">
      <c r="BE656" s="146">
        <v>451241</v>
      </c>
      <c r="BF656" s="146" t="s">
        <v>2142</v>
      </c>
    </row>
    <row r="657" spans="57:58">
      <c r="BE657" s="146">
        <v>451290</v>
      </c>
      <c r="BF657" s="146" t="s">
        <v>2143</v>
      </c>
    </row>
    <row r="658" spans="57:58">
      <c r="BE658" s="146">
        <v>451291</v>
      </c>
      <c r="BF658" s="146" t="s">
        <v>2143</v>
      </c>
    </row>
    <row r="659" spans="57:58">
      <c r="BE659" s="146">
        <v>452000</v>
      </c>
      <c r="BF659" s="146" t="s">
        <v>1280</v>
      </c>
    </row>
    <row r="660" spans="57:58">
      <c r="BE660" s="146">
        <v>452100</v>
      </c>
      <c r="BF660" s="146" t="s">
        <v>2144</v>
      </c>
    </row>
    <row r="661" spans="57:58">
      <c r="BE661" s="146">
        <v>452110</v>
      </c>
      <c r="BF661" s="146" t="s">
        <v>2145</v>
      </c>
    </row>
    <row r="662" spans="57:58">
      <c r="BE662" s="146">
        <v>452111</v>
      </c>
      <c r="BF662" s="146" t="s">
        <v>2145</v>
      </c>
    </row>
    <row r="663" spans="57:58">
      <c r="BE663" s="146">
        <v>452190</v>
      </c>
      <c r="BF663" s="146" t="s">
        <v>2146</v>
      </c>
    </row>
    <row r="664" spans="57:58">
      <c r="BE664" s="146">
        <v>452191</v>
      </c>
      <c r="BF664" s="146" t="s">
        <v>2146</v>
      </c>
    </row>
    <row r="665" spans="57:58">
      <c r="BE665" s="146">
        <v>452200</v>
      </c>
      <c r="BF665" s="146" t="s">
        <v>2147</v>
      </c>
    </row>
    <row r="666" spans="57:58">
      <c r="BE666" s="146">
        <v>452210</v>
      </c>
      <c r="BF666" s="146" t="s">
        <v>2148</v>
      </c>
    </row>
    <row r="667" spans="57:58">
      <c r="BE667" s="146">
        <v>452211</v>
      </c>
      <c r="BF667" s="146" t="s">
        <v>2148</v>
      </c>
    </row>
    <row r="668" spans="57:58">
      <c r="BE668" s="146">
        <v>452290</v>
      </c>
      <c r="BF668" s="146" t="s">
        <v>2149</v>
      </c>
    </row>
    <row r="669" spans="57:58">
      <c r="BE669" s="146">
        <v>452291</v>
      </c>
      <c r="BF669" s="146" t="s">
        <v>2149</v>
      </c>
    </row>
    <row r="670" spans="57:58">
      <c r="BE670" s="146">
        <v>453000</v>
      </c>
      <c r="BF670" s="146" t="s">
        <v>1281</v>
      </c>
    </row>
    <row r="671" spans="57:58">
      <c r="BE671" s="146">
        <v>453100</v>
      </c>
      <c r="BF671" s="146" t="s">
        <v>2150</v>
      </c>
    </row>
    <row r="672" spans="57:58">
      <c r="BE672" s="146">
        <v>453110</v>
      </c>
      <c r="BF672" s="146" t="s">
        <v>2151</v>
      </c>
    </row>
    <row r="673" spans="57:58">
      <c r="BE673" s="146">
        <v>453111</v>
      </c>
      <c r="BF673" s="146" t="s">
        <v>2151</v>
      </c>
    </row>
    <row r="674" spans="57:58">
      <c r="BE674" s="146">
        <v>453190</v>
      </c>
      <c r="BF674" s="146" t="s">
        <v>2152</v>
      </c>
    </row>
    <row r="675" spans="57:58">
      <c r="BE675" s="146">
        <v>453191</v>
      </c>
      <c r="BF675" s="146" t="s">
        <v>2152</v>
      </c>
    </row>
    <row r="676" spans="57:58">
      <c r="BE676" s="146">
        <v>453200</v>
      </c>
      <c r="BF676" s="146" t="s">
        <v>2153</v>
      </c>
    </row>
    <row r="677" spans="57:58">
      <c r="BE677" s="146">
        <v>453210</v>
      </c>
      <c r="BF677" s="146" t="s">
        <v>2154</v>
      </c>
    </row>
    <row r="678" spans="57:58">
      <c r="BE678" s="146">
        <v>453211</v>
      </c>
      <c r="BF678" s="146" t="s">
        <v>2154</v>
      </c>
    </row>
    <row r="679" spans="57:58">
      <c r="BE679" s="146">
        <v>453290</v>
      </c>
      <c r="BF679" s="146" t="s">
        <v>2155</v>
      </c>
    </row>
    <row r="680" spans="57:58">
      <c r="BE680" s="146">
        <v>453291</v>
      </c>
      <c r="BF680" s="146" t="s">
        <v>2155</v>
      </c>
    </row>
    <row r="681" spans="57:58">
      <c r="BE681" s="146">
        <v>454000</v>
      </c>
      <c r="BF681" s="146" t="s">
        <v>1246</v>
      </c>
    </row>
    <row r="682" spans="57:58">
      <c r="BE682" s="146">
        <v>454100</v>
      </c>
      <c r="BF682" s="146" t="s">
        <v>2156</v>
      </c>
    </row>
    <row r="683" spans="57:58">
      <c r="BE683" s="146">
        <v>454110</v>
      </c>
      <c r="BF683" s="146" t="s">
        <v>2156</v>
      </c>
    </row>
    <row r="684" spans="57:58">
      <c r="BE684" s="146">
        <v>454111</v>
      </c>
      <c r="BF684" s="146" t="s">
        <v>2156</v>
      </c>
    </row>
    <row r="685" spans="57:58">
      <c r="BE685" s="146">
        <v>454200</v>
      </c>
      <c r="BF685" s="146" t="s">
        <v>2157</v>
      </c>
    </row>
    <row r="686" spans="57:58">
      <c r="BE686" s="146">
        <v>454210</v>
      </c>
      <c r="BF686" s="146" t="s">
        <v>2157</v>
      </c>
    </row>
    <row r="687" spans="57:58">
      <c r="BE687" s="146">
        <v>454211</v>
      </c>
      <c r="BF687" s="146" t="s">
        <v>2157</v>
      </c>
    </row>
    <row r="688" spans="57:58">
      <c r="BE688" s="146">
        <v>460000</v>
      </c>
      <c r="BF688" s="146" t="s">
        <v>2158</v>
      </c>
    </row>
    <row r="689" spans="57:58">
      <c r="BE689" s="146">
        <v>461000</v>
      </c>
      <c r="BF689" s="146" t="s">
        <v>1247</v>
      </c>
    </row>
    <row r="690" spans="57:58">
      <c r="BE690" s="146">
        <v>461100</v>
      </c>
      <c r="BF690" s="146" t="s">
        <v>2159</v>
      </c>
    </row>
    <row r="691" spans="57:58">
      <c r="BE691" s="146">
        <v>461110</v>
      </c>
      <c r="BF691" s="146" t="s">
        <v>2159</v>
      </c>
    </row>
    <row r="692" spans="57:58">
      <c r="BE692" s="146">
        <v>461111</v>
      </c>
      <c r="BF692" s="146" t="s">
        <v>2159</v>
      </c>
    </row>
    <row r="693" spans="57:58">
      <c r="BE693" s="146">
        <v>461200</v>
      </c>
      <c r="BF693" s="146" t="s">
        <v>2160</v>
      </c>
    </row>
    <row r="694" spans="57:58">
      <c r="BE694" s="146">
        <v>461210</v>
      </c>
      <c r="BF694" s="146" t="s">
        <v>2160</v>
      </c>
    </row>
    <row r="695" spans="57:58">
      <c r="BE695" s="146">
        <v>461211</v>
      </c>
      <c r="BF695" s="146" t="s">
        <v>2160</v>
      </c>
    </row>
    <row r="696" spans="57:58">
      <c r="BE696" s="146">
        <v>462000</v>
      </c>
      <c r="BF696" s="146" t="s">
        <v>2161</v>
      </c>
    </row>
    <row r="697" spans="57:58">
      <c r="BE697" s="146">
        <v>462100</v>
      </c>
      <c r="BF697" s="146" t="s">
        <v>2162</v>
      </c>
    </row>
    <row r="698" spans="57:58">
      <c r="BE698" s="146">
        <v>462110</v>
      </c>
      <c r="BF698" s="146" t="s">
        <v>2163</v>
      </c>
    </row>
    <row r="699" spans="57:58">
      <c r="BE699" s="146">
        <v>462111</v>
      </c>
      <c r="BF699" s="146" t="s">
        <v>2163</v>
      </c>
    </row>
    <row r="700" spans="57:58">
      <c r="BE700" s="146">
        <v>462120</v>
      </c>
      <c r="BF700" s="146" t="s">
        <v>2164</v>
      </c>
    </row>
    <row r="701" spans="57:58">
      <c r="BE701" s="146">
        <v>462121</v>
      </c>
      <c r="BF701" s="146" t="s">
        <v>2164</v>
      </c>
    </row>
    <row r="702" spans="57:58">
      <c r="BE702" s="146">
        <v>462190</v>
      </c>
      <c r="BF702" s="146" t="s">
        <v>2165</v>
      </c>
    </row>
    <row r="703" spans="57:58">
      <c r="BE703" s="146">
        <v>462191</v>
      </c>
      <c r="BF703" s="146" t="s">
        <v>2165</v>
      </c>
    </row>
    <row r="704" spans="57:58">
      <c r="BE704" s="146">
        <v>462200</v>
      </c>
      <c r="BF704" s="146" t="s">
        <v>2166</v>
      </c>
    </row>
    <row r="705" spans="57:58">
      <c r="BE705" s="146">
        <v>462210</v>
      </c>
      <c r="BF705" s="146" t="s">
        <v>2167</v>
      </c>
    </row>
    <row r="706" spans="57:58">
      <c r="BE706" s="146">
        <v>462211</v>
      </c>
      <c r="BF706" s="146" t="s">
        <v>2167</v>
      </c>
    </row>
    <row r="707" spans="57:58">
      <c r="BE707" s="146">
        <v>462290</v>
      </c>
      <c r="BF707" s="146" t="s">
        <v>2168</v>
      </c>
    </row>
    <row r="708" spans="57:58">
      <c r="BE708" s="146">
        <v>462291</v>
      </c>
      <c r="BF708" s="146" t="s">
        <v>2168</v>
      </c>
    </row>
    <row r="709" spans="57:58">
      <c r="BE709" s="146">
        <v>463000</v>
      </c>
      <c r="BF709" s="146" t="s">
        <v>2169</v>
      </c>
    </row>
    <row r="710" spans="57:58">
      <c r="BE710" s="146">
        <v>463100</v>
      </c>
      <c r="BF710" s="146" t="s">
        <v>1249</v>
      </c>
    </row>
    <row r="711" spans="57:58">
      <c r="BE711" s="146">
        <v>463110</v>
      </c>
      <c r="BF711" s="146" t="s">
        <v>2170</v>
      </c>
    </row>
    <row r="712" spans="57:58">
      <c r="BE712" s="146">
        <v>463111</v>
      </c>
      <c r="BF712" s="146" t="s">
        <v>2170</v>
      </c>
    </row>
    <row r="713" spans="57:58">
      <c r="BE713" s="146">
        <v>463120</v>
      </c>
      <c r="BF713" s="146" t="s">
        <v>2171</v>
      </c>
    </row>
    <row r="714" spans="57:58">
      <c r="BE714" s="146">
        <v>463121</v>
      </c>
      <c r="BF714" s="146" t="s">
        <v>2172</v>
      </c>
    </row>
    <row r="715" spans="57:58">
      <c r="BE715" s="146">
        <v>463122</v>
      </c>
      <c r="BF715" s="146" t="s">
        <v>2173</v>
      </c>
    </row>
    <row r="716" spans="57:58">
      <c r="BE716" s="146">
        <v>463130</v>
      </c>
      <c r="BF716" s="146" t="s">
        <v>2174</v>
      </c>
    </row>
    <row r="717" spans="57:58">
      <c r="BE717" s="146">
        <v>463131</v>
      </c>
      <c r="BF717" s="146" t="s">
        <v>2174</v>
      </c>
    </row>
    <row r="718" spans="57:58">
      <c r="BE718" s="146">
        <v>463132</v>
      </c>
      <c r="BF718" s="146" t="s">
        <v>2175</v>
      </c>
    </row>
    <row r="719" spans="57:58">
      <c r="BE719" s="146">
        <v>463133</v>
      </c>
      <c r="BF719" s="146" t="s">
        <v>2176</v>
      </c>
    </row>
    <row r="720" spans="57:58">
      <c r="BE720" s="146">
        <v>463140</v>
      </c>
      <c r="BF720" s="146" t="s">
        <v>2177</v>
      </c>
    </row>
    <row r="721" spans="57:58">
      <c r="BE721" s="146">
        <v>463141</v>
      </c>
      <c r="BF721" s="146" t="s">
        <v>2177</v>
      </c>
    </row>
    <row r="722" spans="57:58">
      <c r="BE722" s="146">
        <v>463142</v>
      </c>
      <c r="BF722" s="146" t="s">
        <v>2178</v>
      </c>
    </row>
    <row r="723" spans="57:58">
      <c r="BE723" s="146">
        <v>463143</v>
      </c>
      <c r="BF723" s="146" t="s">
        <v>2179</v>
      </c>
    </row>
    <row r="724" spans="57:58">
      <c r="BE724" s="146">
        <v>463200</v>
      </c>
      <c r="BF724" s="146" t="s">
        <v>1250</v>
      </c>
    </row>
    <row r="725" spans="57:58">
      <c r="BE725" s="146">
        <v>463210</v>
      </c>
      <c r="BF725" s="146" t="s">
        <v>2180</v>
      </c>
    </row>
    <row r="726" spans="57:58">
      <c r="BE726" s="146">
        <v>463211</v>
      </c>
      <c r="BF726" s="146" t="s">
        <v>2180</v>
      </c>
    </row>
    <row r="727" spans="57:58">
      <c r="BE727" s="146">
        <v>463220</v>
      </c>
      <c r="BF727" s="146" t="s">
        <v>2181</v>
      </c>
    </row>
    <row r="728" spans="57:58">
      <c r="BE728" s="146">
        <v>463221</v>
      </c>
      <c r="BF728" s="146" t="s">
        <v>2182</v>
      </c>
    </row>
    <row r="729" spans="57:58">
      <c r="BE729" s="146">
        <v>463222</v>
      </c>
      <c r="BF729" s="146" t="s">
        <v>2183</v>
      </c>
    </row>
    <row r="730" spans="57:58">
      <c r="BE730" s="146">
        <v>463230</v>
      </c>
      <c r="BF730" s="146" t="s">
        <v>2184</v>
      </c>
    </row>
    <row r="731" spans="57:58">
      <c r="BE731" s="146">
        <v>463231</v>
      </c>
      <c r="BF731" s="146" t="s">
        <v>2184</v>
      </c>
    </row>
    <row r="732" spans="57:58">
      <c r="BE732" s="146">
        <v>463240</v>
      </c>
      <c r="BF732" s="146" t="s">
        <v>2185</v>
      </c>
    </row>
    <row r="733" spans="57:58">
      <c r="BE733" s="146">
        <v>463241</v>
      </c>
      <c r="BF733" s="146" t="s">
        <v>2185</v>
      </c>
    </row>
    <row r="734" spans="57:58">
      <c r="BE734" s="146">
        <v>464000</v>
      </c>
      <c r="BF734" s="146" t="s">
        <v>1251</v>
      </c>
    </row>
    <row r="735" spans="57:58">
      <c r="BE735" s="146">
        <v>464100</v>
      </c>
      <c r="BF735" s="146" t="s">
        <v>2186</v>
      </c>
    </row>
    <row r="736" spans="57:58">
      <c r="BE736" s="146">
        <v>464110</v>
      </c>
      <c r="BF736" s="146" t="s">
        <v>2187</v>
      </c>
    </row>
    <row r="737" spans="57:58">
      <c r="BE737" s="146">
        <v>464111</v>
      </c>
      <c r="BF737" s="146" t="s">
        <v>2187</v>
      </c>
    </row>
    <row r="738" spans="57:58">
      <c r="BE738" s="146">
        <v>464112</v>
      </c>
      <c r="BF738" s="146" t="s">
        <v>2188</v>
      </c>
    </row>
    <row r="739" spans="57:58">
      <c r="BE739" s="146">
        <v>464113</v>
      </c>
      <c r="BF739" s="146" t="s">
        <v>2189</v>
      </c>
    </row>
    <row r="740" spans="57:58">
      <c r="BE740" s="146">
        <v>464120</v>
      </c>
      <c r="BF740" s="146" t="s">
        <v>2190</v>
      </c>
    </row>
    <row r="741" spans="57:58">
      <c r="BE741" s="146">
        <v>464121</v>
      </c>
      <c r="BF741" s="146" t="s">
        <v>2191</v>
      </c>
    </row>
    <row r="742" spans="57:58">
      <c r="BE742" s="146">
        <v>464130</v>
      </c>
      <c r="BF742" s="146" t="s">
        <v>2192</v>
      </c>
    </row>
    <row r="743" spans="57:58">
      <c r="BE743" s="146">
        <v>464131</v>
      </c>
      <c r="BF743" s="146" t="s">
        <v>2193</v>
      </c>
    </row>
    <row r="744" spans="57:58">
      <c r="BE744" s="146">
        <v>464140</v>
      </c>
      <c r="BF744" s="146" t="s">
        <v>2194</v>
      </c>
    </row>
    <row r="745" spans="57:58">
      <c r="BE745" s="146">
        <v>464141</v>
      </c>
      <c r="BF745" s="146" t="s">
        <v>2195</v>
      </c>
    </row>
    <row r="746" spans="57:58">
      <c r="BE746" s="146">
        <v>464150</v>
      </c>
      <c r="BF746" s="146" t="s">
        <v>2196</v>
      </c>
    </row>
    <row r="747" spans="57:58">
      <c r="BE747" s="146">
        <v>464151</v>
      </c>
      <c r="BF747" s="146" t="s">
        <v>2196</v>
      </c>
    </row>
    <row r="748" spans="57:58">
      <c r="BE748" s="146">
        <v>464160</v>
      </c>
      <c r="BF748" s="146" t="s">
        <v>2197</v>
      </c>
    </row>
    <row r="749" spans="57:58">
      <c r="BE749" s="146">
        <v>464161</v>
      </c>
      <c r="BF749" s="146" t="s">
        <v>2197</v>
      </c>
    </row>
    <row r="750" spans="57:58">
      <c r="BE750" s="146">
        <v>464200</v>
      </c>
      <c r="BF750" s="146" t="s">
        <v>2198</v>
      </c>
    </row>
    <row r="751" spans="57:58">
      <c r="BE751" s="146">
        <v>464210</v>
      </c>
      <c r="BF751" s="146" t="s">
        <v>2199</v>
      </c>
    </row>
    <row r="752" spans="57:58">
      <c r="BE752" s="146">
        <v>464211</v>
      </c>
      <c r="BF752" s="146" t="s">
        <v>2199</v>
      </c>
    </row>
    <row r="753" spans="57:58">
      <c r="BE753" s="146">
        <v>464212</v>
      </c>
      <c r="BF753" s="146" t="s">
        <v>2200</v>
      </c>
    </row>
    <row r="754" spans="57:58">
      <c r="BE754" s="146">
        <v>464213</v>
      </c>
      <c r="BF754" s="146" t="s">
        <v>2201</v>
      </c>
    </row>
    <row r="755" spans="57:58">
      <c r="BE755" s="146">
        <v>464220</v>
      </c>
      <c r="BF755" s="146" t="s">
        <v>2202</v>
      </c>
    </row>
    <row r="756" spans="57:58">
      <c r="BE756" s="146">
        <v>464221</v>
      </c>
      <c r="BF756" s="146" t="s">
        <v>2202</v>
      </c>
    </row>
    <row r="757" spans="57:58">
      <c r="BE757" s="146">
        <v>464250</v>
      </c>
      <c r="BF757" s="146" t="s">
        <v>2203</v>
      </c>
    </row>
    <row r="758" spans="57:58">
      <c r="BE758" s="146">
        <v>464251</v>
      </c>
      <c r="BF758" s="146" t="s">
        <v>2203</v>
      </c>
    </row>
    <row r="759" spans="57:58">
      <c r="BE759" s="146">
        <v>464260</v>
      </c>
      <c r="BF759" s="146" t="s">
        <v>2204</v>
      </c>
    </row>
    <row r="760" spans="57:58">
      <c r="BE760" s="146">
        <v>464261</v>
      </c>
      <c r="BF760" s="146" t="s">
        <v>2204</v>
      </c>
    </row>
    <row r="761" spans="57:58">
      <c r="BE761" s="146">
        <v>465000</v>
      </c>
      <c r="BF761" s="146" t="s">
        <v>2205</v>
      </c>
    </row>
    <row r="762" spans="57:58">
      <c r="BE762" s="146">
        <v>465100</v>
      </c>
      <c r="BF762" s="146" t="s">
        <v>2206</v>
      </c>
    </row>
    <row r="763" spans="57:58">
      <c r="BE763" s="146">
        <v>465110</v>
      </c>
      <c r="BF763" s="146" t="s">
        <v>2206</v>
      </c>
    </row>
    <row r="764" spans="57:58">
      <c r="BE764" s="146">
        <v>465111</v>
      </c>
      <c r="BF764" s="146" t="s">
        <v>2206</v>
      </c>
    </row>
    <row r="765" spans="57:58">
      <c r="BE765" s="146">
        <v>465112</v>
      </c>
      <c r="BF765" s="146" t="s">
        <v>2207</v>
      </c>
    </row>
    <row r="766" spans="57:58">
      <c r="BE766" s="146">
        <v>465200</v>
      </c>
      <c r="BF766" s="146" t="s">
        <v>2208</v>
      </c>
    </row>
    <row r="767" spans="57:58">
      <c r="BE767" s="146">
        <v>465210</v>
      </c>
      <c r="BF767" s="146" t="s">
        <v>2208</v>
      </c>
    </row>
    <row r="768" spans="57:58">
      <c r="BE768" s="146">
        <v>465211</v>
      </c>
      <c r="BF768" s="146" t="s">
        <v>2208</v>
      </c>
    </row>
    <row r="769" spans="57:58">
      <c r="BE769" s="146">
        <v>470000</v>
      </c>
      <c r="BF769" s="146" t="s">
        <v>2209</v>
      </c>
    </row>
    <row r="770" spans="57:58">
      <c r="BE770" s="146">
        <v>471000</v>
      </c>
      <c r="BF770" s="146" t="s">
        <v>2210</v>
      </c>
    </row>
    <row r="771" spans="57:58">
      <c r="BE771" s="146">
        <v>471100</v>
      </c>
      <c r="BF771" s="146" t="s">
        <v>2211</v>
      </c>
    </row>
    <row r="772" spans="57:58">
      <c r="BE772" s="146">
        <v>471110</v>
      </c>
      <c r="BF772" s="146" t="s">
        <v>2212</v>
      </c>
    </row>
    <row r="773" spans="57:58">
      <c r="BE773" s="146">
        <v>471111</v>
      </c>
      <c r="BF773" s="146" t="s">
        <v>2213</v>
      </c>
    </row>
    <row r="774" spans="57:58">
      <c r="BE774" s="146">
        <v>471112</v>
      </c>
      <c r="BF774" s="146" t="s">
        <v>2214</v>
      </c>
    </row>
    <row r="775" spans="57:58">
      <c r="BE775" s="146">
        <v>471113</v>
      </c>
      <c r="BF775" s="146" t="s">
        <v>2215</v>
      </c>
    </row>
    <row r="776" spans="57:58">
      <c r="BE776" s="146">
        <v>471114</v>
      </c>
      <c r="BF776" s="146" t="s">
        <v>2216</v>
      </c>
    </row>
    <row r="777" spans="57:58">
      <c r="BE777" s="146">
        <v>471120</v>
      </c>
      <c r="BF777" s="146" t="s">
        <v>2217</v>
      </c>
    </row>
    <row r="778" spans="57:58">
      <c r="BE778" s="146">
        <v>471121</v>
      </c>
      <c r="BF778" s="146" t="s">
        <v>2218</v>
      </c>
    </row>
    <row r="779" spans="57:58">
      <c r="BE779" s="146">
        <v>471122</v>
      </c>
      <c r="BF779" s="146" t="s">
        <v>2219</v>
      </c>
    </row>
    <row r="780" spans="57:58">
      <c r="BE780" s="146">
        <v>471123</v>
      </c>
      <c r="BF780" s="146" t="s">
        <v>2220</v>
      </c>
    </row>
    <row r="781" spans="57:58">
      <c r="BE781" s="146">
        <v>471124</v>
      </c>
      <c r="BF781" s="146" t="s">
        <v>2221</v>
      </c>
    </row>
    <row r="782" spans="57:58">
      <c r="BE782" s="146">
        <v>471125</v>
      </c>
      <c r="BF782" s="146" t="s">
        <v>2222</v>
      </c>
    </row>
    <row r="783" spans="57:58">
      <c r="BE783" s="146">
        <v>471129</v>
      </c>
      <c r="BF783" s="146" t="s">
        <v>2223</v>
      </c>
    </row>
    <row r="784" spans="57:58">
      <c r="BE784" s="146">
        <v>471130</v>
      </c>
      <c r="BF784" s="146" t="s">
        <v>2224</v>
      </c>
    </row>
    <row r="785" spans="57:58">
      <c r="BE785" s="146">
        <v>471131</v>
      </c>
      <c r="BF785" s="146" t="s">
        <v>2225</v>
      </c>
    </row>
    <row r="786" spans="57:58">
      <c r="BE786" s="146">
        <v>471132</v>
      </c>
      <c r="BF786" s="146" t="s">
        <v>2226</v>
      </c>
    </row>
    <row r="787" spans="57:58">
      <c r="BE787" s="146">
        <v>471133</v>
      </c>
      <c r="BF787" s="146" t="s">
        <v>2227</v>
      </c>
    </row>
    <row r="788" spans="57:58">
      <c r="BE788" s="146">
        <v>471134</v>
      </c>
      <c r="BF788" s="146" t="s">
        <v>2228</v>
      </c>
    </row>
    <row r="789" spans="57:58">
      <c r="BE789" s="146">
        <v>471135</v>
      </c>
      <c r="BF789" s="146" t="s">
        <v>2229</v>
      </c>
    </row>
    <row r="790" spans="57:58">
      <c r="BE790" s="146">
        <v>471136</v>
      </c>
      <c r="BF790" s="146" t="s">
        <v>2230</v>
      </c>
    </row>
    <row r="791" spans="57:58">
      <c r="BE791" s="146">
        <v>471137</v>
      </c>
      <c r="BF791" s="146" t="s">
        <v>2231</v>
      </c>
    </row>
    <row r="792" spans="57:58">
      <c r="BE792" s="146">
        <v>471139</v>
      </c>
      <c r="BF792" s="146" t="s">
        <v>2232</v>
      </c>
    </row>
    <row r="793" spans="57:58">
      <c r="BE793" s="146">
        <v>471140</v>
      </c>
      <c r="BF793" s="146" t="s">
        <v>2233</v>
      </c>
    </row>
    <row r="794" spans="57:58">
      <c r="BE794" s="146">
        <v>471141</v>
      </c>
      <c r="BF794" s="146" t="s">
        <v>2234</v>
      </c>
    </row>
    <row r="795" spans="57:58">
      <c r="BE795" s="146">
        <v>471142</v>
      </c>
      <c r="BF795" s="146" t="s">
        <v>2235</v>
      </c>
    </row>
    <row r="796" spans="57:58">
      <c r="BE796" s="146">
        <v>471143</v>
      </c>
      <c r="BF796" s="146" t="s">
        <v>2236</v>
      </c>
    </row>
    <row r="797" spans="57:58">
      <c r="BE797" s="146">
        <v>471144</v>
      </c>
      <c r="BF797" s="146" t="s">
        <v>2237</v>
      </c>
    </row>
    <row r="798" spans="57:58">
      <c r="BE798" s="146">
        <v>471149</v>
      </c>
      <c r="BF798" s="146" t="s">
        <v>2238</v>
      </c>
    </row>
    <row r="799" spans="57:58">
      <c r="BE799" s="146">
        <v>471190</v>
      </c>
      <c r="BF799" s="146" t="s">
        <v>2239</v>
      </c>
    </row>
    <row r="800" spans="57:58">
      <c r="BE800" s="146">
        <v>471191</v>
      </c>
      <c r="BF800" s="146" t="s">
        <v>2240</v>
      </c>
    </row>
    <row r="801" spans="57:58">
      <c r="BE801" s="146">
        <v>471192</v>
      </c>
      <c r="BF801" s="146" t="s">
        <v>2241</v>
      </c>
    </row>
    <row r="802" spans="57:58">
      <c r="BE802" s="146">
        <v>471193</v>
      </c>
      <c r="BF802" s="146" t="s">
        <v>2242</v>
      </c>
    </row>
    <row r="803" spans="57:58">
      <c r="BE803" s="146">
        <v>471194</v>
      </c>
      <c r="BF803" s="146" t="s">
        <v>2243</v>
      </c>
    </row>
    <row r="804" spans="57:58">
      <c r="BE804" s="146">
        <v>471195</v>
      </c>
      <c r="BF804" s="146" t="s">
        <v>2244</v>
      </c>
    </row>
    <row r="805" spans="57:58">
      <c r="BE805" s="146">
        <v>471199</v>
      </c>
      <c r="BF805" s="146" t="s">
        <v>2245</v>
      </c>
    </row>
    <row r="806" spans="57:58">
      <c r="BE806" s="146">
        <v>471200</v>
      </c>
      <c r="BF806" s="146" t="s">
        <v>2246</v>
      </c>
    </row>
    <row r="807" spans="57:58">
      <c r="BE807" s="146">
        <v>471210</v>
      </c>
      <c r="BF807" s="146" t="s">
        <v>2247</v>
      </c>
    </row>
    <row r="808" spans="57:58">
      <c r="BE808" s="146">
        <v>471211</v>
      </c>
      <c r="BF808" s="146" t="s">
        <v>2248</v>
      </c>
    </row>
    <row r="809" spans="57:58">
      <c r="BE809" s="146">
        <v>471212</v>
      </c>
      <c r="BF809" s="146" t="s">
        <v>2249</v>
      </c>
    </row>
    <row r="810" spans="57:58">
      <c r="BE810" s="146">
        <v>471213</v>
      </c>
      <c r="BF810" s="146" t="s">
        <v>2250</v>
      </c>
    </row>
    <row r="811" spans="57:58">
      <c r="BE811" s="146">
        <v>471214</v>
      </c>
      <c r="BF811" s="146" t="s">
        <v>1184</v>
      </c>
    </row>
    <row r="812" spans="57:58">
      <c r="BE812" s="146">
        <v>471215</v>
      </c>
      <c r="BF812" s="146" t="s">
        <v>1125</v>
      </c>
    </row>
    <row r="813" spans="57:58">
      <c r="BE813" s="146">
        <v>471216</v>
      </c>
      <c r="BF813" s="146" t="s">
        <v>2251</v>
      </c>
    </row>
    <row r="814" spans="57:58">
      <c r="BE814" s="146">
        <v>471217</v>
      </c>
      <c r="BF814" s="146" t="s">
        <v>2252</v>
      </c>
    </row>
    <row r="815" spans="57:58">
      <c r="BE815" s="146">
        <v>471219</v>
      </c>
      <c r="BF815" s="146" t="s">
        <v>2253</v>
      </c>
    </row>
    <row r="816" spans="57:58">
      <c r="BE816" s="146">
        <v>471220</v>
      </c>
      <c r="BF816" s="146" t="s">
        <v>2254</v>
      </c>
    </row>
    <row r="817" spans="57:58">
      <c r="BE817" s="146">
        <v>471221</v>
      </c>
      <c r="BF817" s="146" t="s">
        <v>700</v>
      </c>
    </row>
    <row r="818" spans="57:58">
      <c r="BE818" s="146">
        <v>471222</v>
      </c>
      <c r="BF818" s="146" t="s">
        <v>2255</v>
      </c>
    </row>
    <row r="819" spans="57:58">
      <c r="BE819" s="146">
        <v>471223</v>
      </c>
      <c r="BF819" s="146" t="s">
        <v>2256</v>
      </c>
    </row>
    <row r="820" spans="57:58">
      <c r="BE820" s="146">
        <v>471224</v>
      </c>
      <c r="BF820" s="146" t="s">
        <v>2257</v>
      </c>
    </row>
    <row r="821" spans="57:58">
      <c r="BE821" s="146">
        <v>471229</v>
      </c>
      <c r="BF821" s="146" t="s">
        <v>2258</v>
      </c>
    </row>
    <row r="822" spans="57:58">
      <c r="BE822" s="146">
        <v>471230</v>
      </c>
      <c r="BF822" s="146" t="s">
        <v>2259</v>
      </c>
    </row>
    <row r="823" spans="57:58">
      <c r="BE823" s="146">
        <v>471231</v>
      </c>
      <c r="BF823" s="146" t="s">
        <v>2260</v>
      </c>
    </row>
    <row r="824" spans="57:58">
      <c r="BE824" s="146">
        <v>471232</v>
      </c>
      <c r="BF824" s="146" t="s">
        <v>2261</v>
      </c>
    </row>
    <row r="825" spans="57:58">
      <c r="BE825" s="146">
        <v>471240</v>
      </c>
      <c r="BF825" s="146" t="s">
        <v>2262</v>
      </c>
    </row>
    <row r="826" spans="57:58">
      <c r="BE826" s="146">
        <v>471241</v>
      </c>
      <c r="BF826" s="146" t="s">
        <v>2263</v>
      </c>
    </row>
    <row r="827" spans="57:58">
      <c r="BE827" s="146">
        <v>471242</v>
      </c>
      <c r="BF827" s="146" t="s">
        <v>2264</v>
      </c>
    </row>
    <row r="828" spans="57:58">
      <c r="BE828" s="146">
        <v>471243</v>
      </c>
      <c r="BF828" s="146" t="s">
        <v>2265</v>
      </c>
    </row>
    <row r="829" spans="57:58">
      <c r="BE829" s="146">
        <v>471250</v>
      </c>
      <c r="BF829" s="146" t="s">
        <v>2266</v>
      </c>
    </row>
    <row r="830" spans="57:58">
      <c r="BE830" s="146">
        <v>471251</v>
      </c>
      <c r="BF830" s="146" t="s">
        <v>2267</v>
      </c>
    </row>
    <row r="831" spans="57:58">
      <c r="BE831" s="146">
        <v>471252</v>
      </c>
      <c r="BF831" s="146" t="s">
        <v>2268</v>
      </c>
    </row>
    <row r="832" spans="57:58">
      <c r="BE832" s="146">
        <v>471253</v>
      </c>
      <c r="BF832" s="146" t="s">
        <v>2269</v>
      </c>
    </row>
    <row r="833" spans="57:58">
      <c r="BE833" s="146">
        <v>471260</v>
      </c>
      <c r="BF833" s="146" t="s">
        <v>2270</v>
      </c>
    </row>
    <row r="834" spans="57:58">
      <c r="BE834" s="146">
        <v>471261</v>
      </c>
      <c r="BF834" s="146" t="s">
        <v>2271</v>
      </c>
    </row>
    <row r="835" spans="57:58">
      <c r="BE835" s="146">
        <v>471262</v>
      </c>
      <c r="BF835" s="146" t="s">
        <v>2272</v>
      </c>
    </row>
    <row r="836" spans="57:58">
      <c r="BE836" s="146">
        <v>471263</v>
      </c>
      <c r="BF836" s="146" t="s">
        <v>2273</v>
      </c>
    </row>
    <row r="837" spans="57:58">
      <c r="BE837" s="146">
        <v>471290</v>
      </c>
      <c r="BF837" s="146" t="s">
        <v>2274</v>
      </c>
    </row>
    <row r="838" spans="57:58">
      <c r="BE838" s="146">
        <v>471291</v>
      </c>
      <c r="BF838" s="146" t="s">
        <v>2275</v>
      </c>
    </row>
    <row r="839" spans="57:58">
      <c r="BE839" s="146">
        <v>471292</v>
      </c>
      <c r="BF839" s="146" t="s">
        <v>2244</v>
      </c>
    </row>
    <row r="840" spans="57:58">
      <c r="BE840" s="146">
        <v>471299</v>
      </c>
      <c r="BF840" s="146" t="s">
        <v>2276</v>
      </c>
    </row>
    <row r="841" spans="57:58">
      <c r="BE841" s="146">
        <v>471900</v>
      </c>
      <c r="BF841" s="146" t="s">
        <v>2277</v>
      </c>
    </row>
    <row r="842" spans="57:58">
      <c r="BE842" s="146">
        <v>471910</v>
      </c>
      <c r="BF842" s="146" t="s">
        <v>2278</v>
      </c>
    </row>
    <row r="843" spans="57:58">
      <c r="BE843" s="146">
        <v>471911</v>
      </c>
      <c r="BF843" s="146" t="s">
        <v>2278</v>
      </c>
    </row>
    <row r="844" spans="57:58">
      <c r="BE844" s="146">
        <v>471912</v>
      </c>
      <c r="BF844" s="146" t="s">
        <v>2279</v>
      </c>
    </row>
    <row r="845" spans="57:58">
      <c r="BE845" s="146">
        <v>471913</v>
      </c>
      <c r="BF845" s="146" t="s">
        <v>2280</v>
      </c>
    </row>
    <row r="846" spans="57:58">
      <c r="BE846" s="146">
        <v>471914</v>
      </c>
      <c r="BF846" s="146" t="s">
        <v>2281</v>
      </c>
    </row>
    <row r="847" spans="57:58">
      <c r="BE847" s="146">
        <v>471915</v>
      </c>
      <c r="BF847" s="146" t="s">
        <v>2282</v>
      </c>
    </row>
    <row r="848" spans="57:58">
      <c r="BE848" s="146">
        <v>471920</v>
      </c>
      <c r="BF848" s="146" t="s">
        <v>2283</v>
      </c>
    </row>
    <row r="849" spans="57:58">
      <c r="BE849" s="146">
        <v>471921</v>
      </c>
      <c r="BF849" s="146" t="s">
        <v>2283</v>
      </c>
    </row>
    <row r="850" spans="57:58">
      <c r="BE850" s="146">
        <v>471922</v>
      </c>
      <c r="BF850" s="146" t="s">
        <v>2284</v>
      </c>
    </row>
    <row r="851" spans="57:58">
      <c r="BE851" s="146">
        <v>471923</v>
      </c>
      <c r="BF851" s="146" t="s">
        <v>2285</v>
      </c>
    </row>
    <row r="852" spans="57:58">
      <c r="BE852" s="146">
        <v>471930</v>
      </c>
      <c r="BF852" s="146" t="s">
        <v>2286</v>
      </c>
    </row>
    <row r="853" spans="57:58">
      <c r="BE853" s="146">
        <v>471931</v>
      </c>
      <c r="BF853" s="146" t="s">
        <v>2287</v>
      </c>
    </row>
    <row r="854" spans="57:58">
      <c r="BE854" s="146">
        <v>471940</v>
      </c>
      <c r="BF854" s="146" t="s">
        <v>2288</v>
      </c>
    </row>
    <row r="855" spans="57:58">
      <c r="BE855" s="146">
        <v>471941</v>
      </c>
      <c r="BF855" s="146" t="s">
        <v>2288</v>
      </c>
    </row>
    <row r="856" spans="57:58">
      <c r="BE856" s="146">
        <v>471942</v>
      </c>
      <c r="BF856" s="146" t="s">
        <v>2289</v>
      </c>
    </row>
    <row r="857" spans="57:58">
      <c r="BE857" s="146">
        <v>471943</v>
      </c>
      <c r="BF857" s="146" t="s">
        <v>2290</v>
      </c>
    </row>
    <row r="858" spans="57:58">
      <c r="BE858" s="146">
        <v>471950</v>
      </c>
      <c r="BF858" s="146" t="s">
        <v>2291</v>
      </c>
    </row>
    <row r="859" spans="57:58">
      <c r="BE859" s="146">
        <v>471951</v>
      </c>
      <c r="BF859" s="146" t="s">
        <v>2291</v>
      </c>
    </row>
    <row r="860" spans="57:58">
      <c r="BE860" s="146">
        <v>471960</v>
      </c>
      <c r="BF860" s="146" t="s">
        <v>2292</v>
      </c>
    </row>
    <row r="861" spans="57:58">
      <c r="BE861" s="146">
        <v>471961</v>
      </c>
      <c r="BF861" s="146" t="s">
        <v>2292</v>
      </c>
    </row>
    <row r="862" spans="57:58">
      <c r="BE862" s="146">
        <v>472000</v>
      </c>
      <c r="BF862" s="146" t="s">
        <v>1253</v>
      </c>
    </row>
    <row r="863" spans="57:58">
      <c r="BE863" s="146">
        <v>472100</v>
      </c>
      <c r="BF863" s="146" t="s">
        <v>2293</v>
      </c>
    </row>
    <row r="864" spans="57:58">
      <c r="BE864" s="146">
        <v>472110</v>
      </c>
      <c r="BF864" s="146" t="s">
        <v>2294</v>
      </c>
    </row>
    <row r="865" spans="57:58">
      <c r="BE865" s="146">
        <v>472111</v>
      </c>
      <c r="BF865" s="146" t="s">
        <v>2294</v>
      </c>
    </row>
    <row r="866" spans="57:58">
      <c r="BE866" s="146">
        <v>472120</v>
      </c>
      <c r="BF866" s="146" t="s">
        <v>2295</v>
      </c>
    </row>
    <row r="867" spans="57:58">
      <c r="BE867" s="146">
        <v>472121</v>
      </c>
      <c r="BF867" s="146" t="s">
        <v>2295</v>
      </c>
    </row>
    <row r="868" spans="57:58">
      <c r="BE868" s="146">
        <v>472130</v>
      </c>
      <c r="BF868" s="146" t="s">
        <v>2296</v>
      </c>
    </row>
    <row r="869" spans="57:58">
      <c r="BE869" s="146">
        <v>472131</v>
      </c>
      <c r="BF869" s="146" t="s">
        <v>2297</v>
      </c>
    </row>
    <row r="870" spans="57:58">
      <c r="BE870" s="146">
        <v>472132</v>
      </c>
      <c r="BF870" s="146" t="s">
        <v>2298</v>
      </c>
    </row>
    <row r="871" spans="57:58">
      <c r="BE871" s="146">
        <v>472200</v>
      </c>
      <c r="BF871" s="146" t="s">
        <v>2299</v>
      </c>
    </row>
    <row r="872" spans="57:58">
      <c r="BE872" s="146">
        <v>472210</v>
      </c>
      <c r="BF872" s="146" t="s">
        <v>2299</v>
      </c>
    </row>
    <row r="873" spans="57:58">
      <c r="BE873" s="146">
        <v>472211</v>
      </c>
      <c r="BF873" s="146" t="s">
        <v>2299</v>
      </c>
    </row>
    <row r="874" spans="57:58">
      <c r="BE874" s="146">
        <v>472300</v>
      </c>
      <c r="BF874" s="146" t="s">
        <v>2300</v>
      </c>
    </row>
    <row r="875" spans="57:58">
      <c r="BE875" s="146">
        <v>472310</v>
      </c>
      <c r="BF875" s="146" t="s">
        <v>2300</v>
      </c>
    </row>
    <row r="876" spans="57:58">
      <c r="BE876" s="146">
        <v>472311</v>
      </c>
      <c r="BF876" s="146" t="s">
        <v>2300</v>
      </c>
    </row>
    <row r="877" spans="57:58">
      <c r="BE877" s="146">
        <v>472400</v>
      </c>
      <c r="BF877" s="146" t="s">
        <v>2301</v>
      </c>
    </row>
    <row r="878" spans="57:58">
      <c r="BE878" s="146">
        <v>472410</v>
      </c>
      <c r="BF878" s="146" t="s">
        <v>2301</v>
      </c>
    </row>
    <row r="879" spans="57:58">
      <c r="BE879" s="146">
        <v>472411</v>
      </c>
      <c r="BF879" s="146" t="s">
        <v>2301</v>
      </c>
    </row>
    <row r="880" spans="57:58">
      <c r="BE880" s="146">
        <v>472500</v>
      </c>
      <c r="BF880" s="146" t="s">
        <v>2302</v>
      </c>
    </row>
    <row r="881" spans="57:58">
      <c r="BE881" s="146">
        <v>472510</v>
      </c>
      <c r="BF881" s="146" t="s">
        <v>2303</v>
      </c>
    </row>
    <row r="882" spans="57:58">
      <c r="BE882" s="146">
        <v>472511</v>
      </c>
      <c r="BF882" s="146" t="s">
        <v>2303</v>
      </c>
    </row>
    <row r="883" spans="57:58">
      <c r="BE883" s="146">
        <v>472520</v>
      </c>
      <c r="BF883" s="146" t="s">
        <v>2304</v>
      </c>
    </row>
    <row r="884" spans="57:58">
      <c r="BE884" s="146">
        <v>472521</v>
      </c>
      <c r="BF884" s="146" t="s">
        <v>2304</v>
      </c>
    </row>
    <row r="885" spans="57:58">
      <c r="BE885" s="146">
        <v>472600</v>
      </c>
      <c r="BF885" s="146" t="s">
        <v>2305</v>
      </c>
    </row>
    <row r="886" spans="57:58">
      <c r="BE886" s="146">
        <v>472610</v>
      </c>
      <c r="BF886" s="146" t="s">
        <v>2305</v>
      </c>
    </row>
    <row r="887" spans="57:58">
      <c r="BE887" s="146">
        <v>472611</v>
      </c>
      <c r="BF887" s="146" t="s">
        <v>2305</v>
      </c>
    </row>
    <row r="888" spans="57:58">
      <c r="BE888" s="146">
        <v>472700</v>
      </c>
      <c r="BF888" s="146" t="s">
        <v>2306</v>
      </c>
    </row>
    <row r="889" spans="57:58">
      <c r="BE889" s="146">
        <v>472710</v>
      </c>
      <c r="BF889" s="146" t="s">
        <v>2307</v>
      </c>
    </row>
    <row r="890" spans="57:58">
      <c r="BE890" s="146">
        <v>472711</v>
      </c>
      <c r="BF890" s="146" t="s">
        <v>2308</v>
      </c>
    </row>
    <row r="891" spans="57:58">
      <c r="BE891" s="146">
        <v>472712</v>
      </c>
      <c r="BF891" s="146" t="s">
        <v>2309</v>
      </c>
    </row>
    <row r="892" spans="57:58">
      <c r="BE892" s="146">
        <v>472713</v>
      </c>
      <c r="BF892" s="146" t="s">
        <v>2310</v>
      </c>
    </row>
    <row r="893" spans="57:58">
      <c r="BE893" s="146">
        <v>472714</v>
      </c>
      <c r="BF893" s="146" t="s">
        <v>2311</v>
      </c>
    </row>
    <row r="894" spans="57:58">
      <c r="BE894" s="146">
        <v>472715</v>
      </c>
      <c r="BF894" s="146" t="s">
        <v>2312</v>
      </c>
    </row>
    <row r="895" spans="57:58">
      <c r="BE895" s="146">
        <v>472716</v>
      </c>
      <c r="BF895" s="146" t="s">
        <v>2313</v>
      </c>
    </row>
    <row r="896" spans="57:58">
      <c r="BE896" s="146">
        <v>472717</v>
      </c>
      <c r="BF896" s="146" t="s">
        <v>2314</v>
      </c>
    </row>
    <row r="897" spans="57:58">
      <c r="BE897" s="146">
        <v>472718</v>
      </c>
      <c r="BF897" s="146" t="s">
        <v>629</v>
      </c>
    </row>
    <row r="898" spans="57:58">
      <c r="BE898" s="146">
        <v>472719</v>
      </c>
      <c r="BF898" s="146" t="s">
        <v>2315</v>
      </c>
    </row>
    <row r="899" spans="57:58">
      <c r="BE899" s="146">
        <v>472720</v>
      </c>
      <c r="BF899" s="146" t="s">
        <v>2316</v>
      </c>
    </row>
    <row r="900" spans="57:58">
      <c r="BE900" s="146">
        <v>472721</v>
      </c>
      <c r="BF900" s="146" t="s">
        <v>2316</v>
      </c>
    </row>
    <row r="901" spans="57:58">
      <c r="BE901" s="146">
        <v>472730</v>
      </c>
      <c r="BF901" s="146" t="s">
        <v>2317</v>
      </c>
    </row>
    <row r="902" spans="57:58">
      <c r="BE902" s="146">
        <v>472731</v>
      </c>
      <c r="BF902" s="146" t="s">
        <v>2318</v>
      </c>
    </row>
    <row r="903" spans="57:58">
      <c r="BE903" s="146">
        <v>472732</v>
      </c>
      <c r="BF903" s="146" t="s">
        <v>2319</v>
      </c>
    </row>
    <row r="904" spans="57:58">
      <c r="BE904" s="146">
        <v>472740</v>
      </c>
      <c r="BF904" s="146" t="s">
        <v>2320</v>
      </c>
    </row>
    <row r="905" spans="57:58">
      <c r="BE905" s="146">
        <v>472741</v>
      </c>
      <c r="BF905" s="146" t="s">
        <v>2320</v>
      </c>
    </row>
    <row r="906" spans="57:58">
      <c r="BE906" s="146">
        <v>472742</v>
      </c>
      <c r="BF906" s="146" t="s">
        <v>2321</v>
      </c>
    </row>
    <row r="907" spans="57:58">
      <c r="BE907" s="146">
        <v>472800</v>
      </c>
      <c r="BF907" s="146" t="s">
        <v>2322</v>
      </c>
    </row>
    <row r="908" spans="57:58">
      <c r="BE908" s="146">
        <v>472810</v>
      </c>
      <c r="BF908" s="146" t="s">
        <v>2322</v>
      </c>
    </row>
    <row r="909" spans="57:58">
      <c r="BE909" s="146">
        <v>472811</v>
      </c>
      <c r="BF909" s="146" t="s">
        <v>2322</v>
      </c>
    </row>
    <row r="910" spans="57:58">
      <c r="BE910" s="146">
        <v>472900</v>
      </c>
      <c r="BF910" s="146" t="s">
        <v>2323</v>
      </c>
    </row>
    <row r="911" spans="57:58">
      <c r="BE911" s="146">
        <v>472910</v>
      </c>
      <c r="BF911" s="146" t="s">
        <v>2324</v>
      </c>
    </row>
    <row r="912" spans="57:58">
      <c r="BE912" s="146">
        <v>472911</v>
      </c>
      <c r="BF912" s="146" t="s">
        <v>2324</v>
      </c>
    </row>
    <row r="913" spans="57:58">
      <c r="BE913" s="146">
        <v>472920</v>
      </c>
      <c r="BF913" s="146" t="s">
        <v>2325</v>
      </c>
    </row>
    <row r="914" spans="57:58">
      <c r="BE914" s="146">
        <v>472921</v>
      </c>
      <c r="BF914" s="146" t="s">
        <v>2326</v>
      </c>
    </row>
    <row r="915" spans="57:58">
      <c r="BE915" s="146">
        <v>472922</v>
      </c>
      <c r="BF915" s="146" t="s">
        <v>2327</v>
      </c>
    </row>
    <row r="916" spans="57:58">
      <c r="BE916" s="146">
        <v>472930</v>
      </c>
      <c r="BF916" s="146" t="s">
        <v>2237</v>
      </c>
    </row>
    <row r="917" spans="57:58">
      <c r="BE917" s="146">
        <v>472931</v>
      </c>
      <c r="BF917" s="146" t="s">
        <v>2237</v>
      </c>
    </row>
    <row r="918" spans="57:58">
      <c r="BE918" s="146">
        <v>480000</v>
      </c>
      <c r="BF918" s="146" t="s">
        <v>2328</v>
      </c>
    </row>
    <row r="919" spans="57:58">
      <c r="BE919" s="146">
        <v>481000</v>
      </c>
      <c r="BF919" s="146" t="s">
        <v>1282</v>
      </c>
    </row>
    <row r="920" spans="57:58">
      <c r="BE920" s="146">
        <v>481100</v>
      </c>
      <c r="BF920" s="146" t="s">
        <v>2329</v>
      </c>
    </row>
    <row r="921" spans="57:58">
      <c r="BE921" s="146">
        <v>481110</v>
      </c>
      <c r="BF921" s="146" t="s">
        <v>2329</v>
      </c>
    </row>
    <row r="922" spans="57:58">
      <c r="BE922" s="146">
        <v>481111</v>
      </c>
      <c r="BF922" s="146" t="s">
        <v>2330</v>
      </c>
    </row>
    <row r="923" spans="57:58">
      <c r="BE923" s="146">
        <v>481112</v>
      </c>
      <c r="BF923" s="146" t="s">
        <v>1001</v>
      </c>
    </row>
    <row r="924" spans="57:58">
      <c r="BE924" s="146">
        <v>481113</v>
      </c>
      <c r="BF924" s="146" t="s">
        <v>1002</v>
      </c>
    </row>
    <row r="925" spans="57:58">
      <c r="BE925" s="146">
        <v>481120</v>
      </c>
      <c r="BF925" s="146" t="s">
        <v>1003</v>
      </c>
    </row>
    <row r="926" spans="57:58">
      <c r="BE926" s="146">
        <v>481121</v>
      </c>
      <c r="BF926" s="146" t="s">
        <v>1004</v>
      </c>
    </row>
    <row r="927" spans="57:58">
      <c r="BE927" s="146">
        <v>481130</v>
      </c>
      <c r="BF927" s="146" t="s">
        <v>1005</v>
      </c>
    </row>
    <row r="928" spans="57:58">
      <c r="BE928" s="146">
        <v>481131</v>
      </c>
      <c r="BF928" s="146" t="s">
        <v>1005</v>
      </c>
    </row>
    <row r="929" spans="57:58">
      <c r="BE929" s="146">
        <v>481900</v>
      </c>
      <c r="BF929" s="146" t="s">
        <v>1006</v>
      </c>
    </row>
    <row r="930" spans="57:58">
      <c r="BE930" s="146">
        <v>481910</v>
      </c>
      <c r="BF930" s="146" t="s">
        <v>1007</v>
      </c>
    </row>
    <row r="931" spans="57:58">
      <c r="BE931" s="146">
        <v>481911</v>
      </c>
      <c r="BF931" s="146" t="s">
        <v>1007</v>
      </c>
    </row>
    <row r="932" spans="57:58">
      <c r="BE932" s="146">
        <v>481920</v>
      </c>
      <c r="BF932" s="146" t="s">
        <v>1008</v>
      </c>
    </row>
    <row r="933" spans="57:58">
      <c r="BE933" s="146">
        <v>481921</v>
      </c>
      <c r="BF933" s="146" t="s">
        <v>1008</v>
      </c>
    </row>
    <row r="934" spans="57:58">
      <c r="BE934" s="146">
        <v>481930</v>
      </c>
      <c r="BF934" s="146" t="s">
        <v>1009</v>
      </c>
    </row>
    <row r="935" spans="57:58">
      <c r="BE935" s="146">
        <v>481931</v>
      </c>
      <c r="BF935" s="146" t="s">
        <v>1009</v>
      </c>
    </row>
    <row r="936" spans="57:58">
      <c r="BE936" s="146">
        <v>481940</v>
      </c>
      <c r="BF936" s="146" t="s">
        <v>1010</v>
      </c>
    </row>
    <row r="937" spans="57:58">
      <c r="BE937" s="146">
        <v>481941</v>
      </c>
      <c r="BF937" s="146" t="s">
        <v>1011</v>
      </c>
    </row>
    <row r="938" spans="57:58">
      <c r="BE938" s="146">
        <v>481942</v>
      </c>
      <c r="BF938" s="146" t="s">
        <v>1012</v>
      </c>
    </row>
    <row r="939" spans="57:58">
      <c r="BE939" s="146">
        <v>481950</v>
      </c>
      <c r="BF939" s="146" t="s">
        <v>1013</v>
      </c>
    </row>
    <row r="940" spans="57:58">
      <c r="BE940" s="146">
        <v>481951</v>
      </c>
      <c r="BF940" s="146" t="s">
        <v>1013</v>
      </c>
    </row>
    <row r="941" spans="57:58">
      <c r="BE941" s="146">
        <v>481960</v>
      </c>
      <c r="BF941" s="146" t="s">
        <v>1014</v>
      </c>
    </row>
    <row r="942" spans="57:58">
      <c r="BE942" s="146">
        <v>481961</v>
      </c>
      <c r="BF942" s="146" t="s">
        <v>1015</v>
      </c>
    </row>
    <row r="943" spans="57:58">
      <c r="BE943" s="146">
        <v>481962</v>
      </c>
      <c r="BF943" s="146" t="s">
        <v>1016</v>
      </c>
    </row>
    <row r="944" spans="57:58">
      <c r="BE944" s="146">
        <v>481969</v>
      </c>
      <c r="BF944" s="146" t="s">
        <v>1017</v>
      </c>
    </row>
    <row r="945" spans="57:58">
      <c r="BE945" s="146">
        <v>481990</v>
      </c>
      <c r="BF945" s="146" t="s">
        <v>1006</v>
      </c>
    </row>
    <row r="946" spans="57:58">
      <c r="BE946" s="146">
        <v>481991</v>
      </c>
      <c r="BF946" s="146" t="s">
        <v>1006</v>
      </c>
    </row>
    <row r="947" spans="57:58">
      <c r="BE947" s="146">
        <v>482000</v>
      </c>
      <c r="BF947" s="146" t="s">
        <v>1283</v>
      </c>
    </row>
    <row r="948" spans="57:58">
      <c r="BE948" s="146">
        <v>482100</v>
      </c>
      <c r="BF948" s="146" t="s">
        <v>1018</v>
      </c>
    </row>
    <row r="949" spans="57:58">
      <c r="BE949" s="146">
        <v>482110</v>
      </c>
      <c r="BF949" s="146" t="s">
        <v>1019</v>
      </c>
    </row>
    <row r="950" spans="57:58">
      <c r="BE950" s="146">
        <v>482111</v>
      </c>
      <c r="BF950" s="146" t="s">
        <v>1020</v>
      </c>
    </row>
    <row r="951" spans="57:58">
      <c r="BE951" s="146">
        <v>482112</v>
      </c>
      <c r="BF951" s="146" t="s">
        <v>1021</v>
      </c>
    </row>
    <row r="952" spans="57:58">
      <c r="BE952" s="146">
        <v>482120</v>
      </c>
      <c r="BF952" s="146" t="s">
        <v>1022</v>
      </c>
    </row>
    <row r="953" spans="57:58">
      <c r="BE953" s="146">
        <v>482121</v>
      </c>
      <c r="BF953" s="146" t="s">
        <v>1023</v>
      </c>
    </row>
    <row r="954" spans="57:58">
      <c r="BE954" s="146">
        <v>482122</v>
      </c>
      <c r="BF954" s="146" t="s">
        <v>1024</v>
      </c>
    </row>
    <row r="955" spans="57:58">
      <c r="BE955" s="146">
        <v>482123</v>
      </c>
      <c r="BF955" s="146" t="s">
        <v>1025</v>
      </c>
    </row>
    <row r="956" spans="57:58">
      <c r="BE956" s="146">
        <v>482130</v>
      </c>
      <c r="BF956" s="146" t="s">
        <v>1026</v>
      </c>
    </row>
    <row r="957" spans="57:58">
      <c r="BE957" s="146">
        <v>482131</v>
      </c>
      <c r="BF957" s="146" t="s">
        <v>1027</v>
      </c>
    </row>
    <row r="958" spans="57:58">
      <c r="BE958" s="146">
        <v>482132</v>
      </c>
      <c r="BF958" s="146" t="s">
        <v>1028</v>
      </c>
    </row>
    <row r="959" spans="57:58">
      <c r="BE959" s="146">
        <v>482140</v>
      </c>
      <c r="BF959" s="146" t="s">
        <v>1029</v>
      </c>
    </row>
    <row r="960" spans="57:58">
      <c r="BE960" s="146">
        <v>482141</v>
      </c>
      <c r="BF960" s="146" t="s">
        <v>1030</v>
      </c>
    </row>
    <row r="961" spans="57:58">
      <c r="BE961" s="146">
        <v>482190</v>
      </c>
      <c r="BF961" s="146" t="s">
        <v>1018</v>
      </c>
    </row>
    <row r="962" spans="57:58">
      <c r="BE962" s="146">
        <v>482191</v>
      </c>
      <c r="BF962" s="146" t="s">
        <v>1018</v>
      </c>
    </row>
    <row r="963" spans="57:58">
      <c r="BE963" s="146">
        <v>482200</v>
      </c>
      <c r="BF963" s="146" t="s">
        <v>1031</v>
      </c>
    </row>
    <row r="964" spans="57:58">
      <c r="BE964" s="146">
        <v>482210</v>
      </c>
      <c r="BF964" s="146" t="s">
        <v>1032</v>
      </c>
    </row>
    <row r="965" spans="57:58">
      <c r="BE965" s="146">
        <v>482211</v>
      </c>
      <c r="BF965" s="146" t="s">
        <v>1032</v>
      </c>
    </row>
    <row r="966" spans="57:58">
      <c r="BE966" s="146">
        <v>482220</v>
      </c>
      <c r="BF966" s="146" t="s">
        <v>1033</v>
      </c>
    </row>
    <row r="967" spans="57:58">
      <c r="BE967" s="146">
        <v>482221</v>
      </c>
      <c r="BF967" s="146" t="s">
        <v>1033</v>
      </c>
    </row>
    <row r="968" spans="57:58">
      <c r="BE968" s="146">
        <v>482230</v>
      </c>
      <c r="BF968" s="146" t="s">
        <v>1034</v>
      </c>
    </row>
    <row r="969" spans="57:58">
      <c r="BE969" s="146">
        <v>482231</v>
      </c>
      <c r="BF969" s="146" t="s">
        <v>1034</v>
      </c>
    </row>
    <row r="970" spans="57:58">
      <c r="BE970" s="146">
        <v>482240</v>
      </c>
      <c r="BF970" s="146" t="s">
        <v>1035</v>
      </c>
    </row>
    <row r="971" spans="57:58">
      <c r="BE971" s="146">
        <v>482241</v>
      </c>
      <c r="BF971" s="146" t="s">
        <v>1035</v>
      </c>
    </row>
    <row r="972" spans="57:58">
      <c r="BE972" s="146">
        <v>482250</v>
      </c>
      <c r="BF972" s="146" t="s">
        <v>1036</v>
      </c>
    </row>
    <row r="973" spans="57:58">
      <c r="BE973" s="146">
        <v>482251</v>
      </c>
      <c r="BF973" s="146" t="s">
        <v>1036</v>
      </c>
    </row>
    <row r="974" spans="57:58">
      <c r="BE974" s="146">
        <v>482300</v>
      </c>
      <c r="BF974" s="146" t="s">
        <v>1037</v>
      </c>
    </row>
    <row r="975" spans="57:58">
      <c r="BE975" s="146">
        <v>482310</v>
      </c>
      <c r="BF975" s="146" t="s">
        <v>1038</v>
      </c>
    </row>
    <row r="976" spans="57:58">
      <c r="BE976" s="146">
        <v>482311</v>
      </c>
      <c r="BF976" s="146" t="s">
        <v>1039</v>
      </c>
    </row>
    <row r="977" spans="57:58">
      <c r="BE977" s="146">
        <v>482312</v>
      </c>
      <c r="BF977" s="146" t="s">
        <v>1040</v>
      </c>
    </row>
    <row r="978" spans="57:58">
      <c r="BE978" s="146">
        <v>482320</v>
      </c>
      <c r="BF978" s="146" t="s">
        <v>1041</v>
      </c>
    </row>
    <row r="979" spans="57:58">
      <c r="BE979" s="146">
        <v>482321</v>
      </c>
      <c r="BF979" s="146" t="s">
        <v>1041</v>
      </c>
    </row>
    <row r="980" spans="57:58">
      <c r="BE980" s="146">
        <v>482330</v>
      </c>
      <c r="BF980" s="146" t="s">
        <v>1042</v>
      </c>
    </row>
    <row r="981" spans="57:58">
      <c r="BE981" s="146">
        <v>482331</v>
      </c>
      <c r="BF981" s="146" t="s">
        <v>1042</v>
      </c>
    </row>
    <row r="982" spans="57:58">
      <c r="BE982" s="146">
        <v>482340</v>
      </c>
      <c r="BF982" s="146" t="s">
        <v>1043</v>
      </c>
    </row>
    <row r="983" spans="57:58">
      <c r="BE983" s="146">
        <v>482341</v>
      </c>
      <c r="BF983" s="146" t="s">
        <v>1043</v>
      </c>
    </row>
    <row r="984" spans="57:58">
      <c r="BE984" s="146">
        <v>483000</v>
      </c>
      <c r="BF984" s="146" t="s">
        <v>1284</v>
      </c>
    </row>
    <row r="985" spans="57:58">
      <c r="BE985" s="146">
        <v>483100</v>
      </c>
      <c r="BF985" s="146" t="s">
        <v>1284</v>
      </c>
    </row>
    <row r="986" spans="57:58">
      <c r="BE986" s="146">
        <v>483110</v>
      </c>
      <c r="BF986" s="146" t="s">
        <v>1284</v>
      </c>
    </row>
    <row r="987" spans="57:58">
      <c r="BE987" s="146">
        <v>483111</v>
      </c>
      <c r="BF987" s="146" t="s">
        <v>1284</v>
      </c>
    </row>
    <row r="988" spans="57:58">
      <c r="BE988" s="146">
        <v>484000</v>
      </c>
      <c r="BF988" s="146" t="s">
        <v>1285</v>
      </c>
    </row>
    <row r="989" spans="57:58">
      <c r="BE989" s="146">
        <v>484100</v>
      </c>
      <c r="BF989" s="146" t="s">
        <v>1044</v>
      </c>
    </row>
    <row r="990" spans="57:58">
      <c r="BE990" s="146">
        <v>484110</v>
      </c>
      <c r="BF990" s="146" t="s">
        <v>1044</v>
      </c>
    </row>
    <row r="991" spans="57:58">
      <c r="BE991" s="146">
        <v>484111</v>
      </c>
      <c r="BF991" s="146" t="s">
        <v>1044</v>
      </c>
    </row>
    <row r="992" spans="57:58">
      <c r="BE992" s="146">
        <v>484200</v>
      </c>
      <c r="BF992" s="146" t="s">
        <v>1045</v>
      </c>
    </row>
    <row r="993" spans="57:58">
      <c r="BE993" s="146">
        <v>484210</v>
      </c>
      <c r="BF993" s="146" t="s">
        <v>1045</v>
      </c>
    </row>
    <row r="994" spans="57:58">
      <c r="BE994" s="146">
        <v>484211</v>
      </c>
      <c r="BF994" s="146" t="s">
        <v>1045</v>
      </c>
    </row>
    <row r="995" spans="57:58">
      <c r="BE995" s="146">
        <v>485000</v>
      </c>
      <c r="BF995" s="146" t="s">
        <v>1286</v>
      </c>
    </row>
    <row r="996" spans="57:58">
      <c r="BE996" s="146">
        <v>485100</v>
      </c>
      <c r="BF996" s="146" t="s">
        <v>1286</v>
      </c>
    </row>
    <row r="997" spans="57:58">
      <c r="BE997" s="146">
        <v>485110</v>
      </c>
      <c r="BF997" s="146" t="s">
        <v>1286</v>
      </c>
    </row>
    <row r="998" spans="57:58">
      <c r="BE998" s="146">
        <v>485111</v>
      </c>
      <c r="BF998" s="146" t="s">
        <v>1046</v>
      </c>
    </row>
    <row r="999" spans="57:58">
      <c r="BE999" s="146">
        <v>485119</v>
      </c>
      <c r="BF999" s="146" t="s">
        <v>1047</v>
      </c>
    </row>
    <row r="1000" spans="57:58">
      <c r="BE1000" s="146">
        <v>489000</v>
      </c>
      <c r="BF1000" s="146" t="s">
        <v>1254</v>
      </c>
    </row>
    <row r="1001" spans="57:58">
      <c r="BE1001" s="146">
        <v>489100</v>
      </c>
      <c r="BF1001" s="146" t="s">
        <v>1254</v>
      </c>
    </row>
    <row r="1002" spans="57:58">
      <c r="BE1002" s="146">
        <v>489110</v>
      </c>
      <c r="BF1002" s="146" t="s">
        <v>1254</v>
      </c>
    </row>
    <row r="1003" spans="57:58">
      <c r="BE1003" s="146">
        <v>489111</v>
      </c>
      <c r="BF1003" s="146" t="s">
        <v>1254</v>
      </c>
    </row>
    <row r="1004" spans="57:58">
      <c r="BE1004" s="146">
        <v>490000</v>
      </c>
      <c r="BF1004" s="146" t="s">
        <v>1048</v>
      </c>
    </row>
    <row r="1005" spans="57:58">
      <c r="BE1005" s="146">
        <v>494000</v>
      </c>
      <c r="BF1005" s="146" t="s">
        <v>473</v>
      </c>
    </row>
    <row r="1006" spans="57:58">
      <c r="BE1006" s="146">
        <v>494100</v>
      </c>
      <c r="BF1006" s="146" t="s">
        <v>474</v>
      </c>
    </row>
    <row r="1007" spans="57:58">
      <c r="BE1007" s="146">
        <v>494110</v>
      </c>
      <c r="BF1007" s="146" t="s">
        <v>475</v>
      </c>
    </row>
    <row r="1008" spans="57:58">
      <c r="BE1008" s="146">
        <v>494111</v>
      </c>
      <c r="BF1008" s="146" t="s">
        <v>475</v>
      </c>
    </row>
    <row r="1009" spans="57:58">
      <c r="BE1009" s="146">
        <v>494120</v>
      </c>
      <c r="BF1009" s="146" t="s">
        <v>1238</v>
      </c>
    </row>
    <row r="1010" spans="57:58">
      <c r="BE1010" s="146">
        <v>494121</v>
      </c>
      <c r="BF1010" s="146" t="s">
        <v>494</v>
      </c>
    </row>
    <row r="1011" spans="57:58">
      <c r="BE1011" s="146">
        <v>494122</v>
      </c>
      <c r="BF1011" s="146" t="s">
        <v>497</v>
      </c>
    </row>
    <row r="1012" spans="57:58">
      <c r="BE1012" s="146">
        <v>494123</v>
      </c>
      <c r="BF1012" s="146" t="s">
        <v>1049</v>
      </c>
    </row>
    <row r="1013" spans="57:58">
      <c r="BE1013" s="146">
        <v>494130</v>
      </c>
      <c r="BF1013" s="146" t="s">
        <v>1239</v>
      </c>
    </row>
    <row r="1014" spans="57:58">
      <c r="BE1014" s="146">
        <v>494131</v>
      </c>
      <c r="BF1014" s="146" t="s">
        <v>1239</v>
      </c>
    </row>
    <row r="1015" spans="57:58">
      <c r="BE1015" s="146">
        <v>494140</v>
      </c>
      <c r="BF1015" s="146" t="s">
        <v>1240</v>
      </c>
    </row>
    <row r="1016" spans="57:58">
      <c r="BE1016" s="146">
        <v>494141</v>
      </c>
      <c r="BF1016" s="146" t="s">
        <v>1050</v>
      </c>
    </row>
    <row r="1017" spans="57:58">
      <c r="BE1017" s="146">
        <v>494142</v>
      </c>
      <c r="BF1017" s="146" t="s">
        <v>518</v>
      </c>
    </row>
    <row r="1018" spans="57:58">
      <c r="BE1018" s="146">
        <v>494143</v>
      </c>
      <c r="BF1018" s="146" t="s">
        <v>519</v>
      </c>
    </row>
    <row r="1019" spans="57:58">
      <c r="BE1019" s="146">
        <v>494144</v>
      </c>
      <c r="BF1019" s="146" t="s">
        <v>523</v>
      </c>
    </row>
    <row r="1020" spans="57:58">
      <c r="BE1020" s="146">
        <v>494150</v>
      </c>
      <c r="BF1020" s="146" t="s">
        <v>1266</v>
      </c>
    </row>
    <row r="1021" spans="57:58">
      <c r="BE1021" s="146">
        <v>494151</v>
      </c>
      <c r="BF1021" s="146" t="s">
        <v>1266</v>
      </c>
    </row>
    <row r="1022" spans="57:58">
      <c r="BE1022" s="146">
        <v>494160</v>
      </c>
      <c r="BF1022" s="146" t="s">
        <v>1267</v>
      </c>
    </row>
    <row r="1023" spans="57:58">
      <c r="BE1023" s="146">
        <v>494161</v>
      </c>
      <c r="BF1023" s="146" t="s">
        <v>1267</v>
      </c>
    </row>
    <row r="1024" spans="57:58">
      <c r="BE1024" s="146">
        <v>494170</v>
      </c>
      <c r="BF1024" s="146" t="s">
        <v>1268</v>
      </c>
    </row>
    <row r="1025" spans="57:58">
      <c r="BE1025" s="146">
        <v>494171</v>
      </c>
      <c r="BF1025" s="146" t="s">
        <v>1268</v>
      </c>
    </row>
    <row r="1026" spans="57:58">
      <c r="BE1026" s="146">
        <v>494180</v>
      </c>
      <c r="BF1026" s="146" t="s">
        <v>541</v>
      </c>
    </row>
    <row r="1027" spans="57:58">
      <c r="BE1027" s="146">
        <v>494181</v>
      </c>
      <c r="BF1027" s="146" t="s">
        <v>541</v>
      </c>
    </row>
    <row r="1028" spans="57:58">
      <c r="BE1028" s="146">
        <v>494200</v>
      </c>
      <c r="BF1028" s="146" t="s">
        <v>542</v>
      </c>
    </row>
    <row r="1029" spans="57:58">
      <c r="BE1029" s="146">
        <v>494210</v>
      </c>
      <c r="BF1029" s="146" t="s">
        <v>1269</v>
      </c>
    </row>
    <row r="1030" spans="57:58">
      <c r="BE1030" s="146">
        <v>494211</v>
      </c>
      <c r="BF1030" s="146" t="s">
        <v>543</v>
      </c>
    </row>
    <row r="1031" spans="57:58">
      <c r="BE1031" s="146">
        <v>494212</v>
      </c>
      <c r="BF1031" s="146" t="s">
        <v>546</v>
      </c>
    </row>
    <row r="1032" spans="57:58">
      <c r="BE1032" s="146">
        <v>494213</v>
      </c>
      <c r="BF1032" s="146" t="s">
        <v>554</v>
      </c>
    </row>
    <row r="1033" spans="57:58">
      <c r="BE1033" s="146">
        <v>494214</v>
      </c>
      <c r="BF1033" s="146" t="s">
        <v>564</v>
      </c>
    </row>
    <row r="1034" spans="57:58">
      <c r="BE1034" s="146">
        <v>494215</v>
      </c>
      <c r="BF1034" s="146" t="s">
        <v>575</v>
      </c>
    </row>
    <row r="1035" spans="57:58">
      <c r="BE1035" s="146">
        <v>494216</v>
      </c>
      <c r="BF1035" s="146" t="s">
        <v>585</v>
      </c>
    </row>
    <row r="1036" spans="57:58">
      <c r="BE1036" s="146">
        <v>494219</v>
      </c>
      <c r="BF1036" s="146" t="s">
        <v>600</v>
      </c>
    </row>
    <row r="1037" spans="57:58">
      <c r="BE1037" s="146">
        <v>494220</v>
      </c>
      <c r="BF1037" s="146" t="s">
        <v>1270</v>
      </c>
    </row>
    <row r="1038" spans="57:58">
      <c r="BE1038" s="146">
        <v>494221</v>
      </c>
      <c r="BF1038" s="146" t="s">
        <v>603</v>
      </c>
    </row>
    <row r="1039" spans="57:58">
      <c r="BE1039" s="146">
        <v>494222</v>
      </c>
      <c r="BF1039" s="146" t="s">
        <v>613</v>
      </c>
    </row>
    <row r="1040" spans="57:58">
      <c r="BE1040" s="146">
        <v>494223</v>
      </c>
      <c r="BF1040" s="146" t="s">
        <v>619</v>
      </c>
    </row>
    <row r="1041" spans="57:58">
      <c r="BE1041" s="146">
        <v>494224</v>
      </c>
      <c r="BF1041" s="146" t="s">
        <v>628</v>
      </c>
    </row>
    <row r="1042" spans="57:58">
      <c r="BE1042" s="146">
        <v>494229</v>
      </c>
      <c r="BF1042" s="146" t="s">
        <v>631</v>
      </c>
    </row>
    <row r="1043" spans="57:58">
      <c r="BE1043" s="146">
        <v>494230</v>
      </c>
      <c r="BF1043" s="146" t="s">
        <v>1271</v>
      </c>
    </row>
    <row r="1044" spans="57:58">
      <c r="BE1044" s="146">
        <v>494231</v>
      </c>
      <c r="BF1044" s="146" t="s">
        <v>633</v>
      </c>
    </row>
    <row r="1045" spans="57:58">
      <c r="BE1045" s="146">
        <v>494232</v>
      </c>
      <c r="BF1045" s="146" t="s">
        <v>638</v>
      </c>
    </row>
    <row r="1046" spans="57:58">
      <c r="BE1046" s="146">
        <v>494233</v>
      </c>
      <c r="BF1046" s="146" t="s">
        <v>644</v>
      </c>
    </row>
    <row r="1047" spans="57:58">
      <c r="BE1047" s="146">
        <v>494234</v>
      </c>
      <c r="BF1047" s="146" t="s">
        <v>652</v>
      </c>
    </row>
    <row r="1048" spans="57:58">
      <c r="BE1048" s="146">
        <v>494235</v>
      </c>
      <c r="BF1048" s="146" t="s">
        <v>667</v>
      </c>
    </row>
    <row r="1049" spans="57:58">
      <c r="BE1049" s="146">
        <v>494236</v>
      </c>
      <c r="BF1049" s="146" t="s">
        <v>680</v>
      </c>
    </row>
    <row r="1050" spans="57:58">
      <c r="BE1050" s="146">
        <v>494237</v>
      </c>
      <c r="BF1050" s="146" t="s">
        <v>685</v>
      </c>
    </row>
    <row r="1051" spans="57:58">
      <c r="BE1051" s="146">
        <v>494239</v>
      </c>
      <c r="BF1051" s="146" t="s">
        <v>1431</v>
      </c>
    </row>
    <row r="1052" spans="57:58">
      <c r="BE1052" s="146">
        <v>494240</v>
      </c>
      <c r="BF1052" s="146" t="s">
        <v>1272</v>
      </c>
    </row>
    <row r="1053" spans="57:58">
      <c r="BE1053" s="146">
        <v>494241</v>
      </c>
      <c r="BF1053" s="146" t="s">
        <v>687</v>
      </c>
    </row>
    <row r="1054" spans="57:58">
      <c r="BE1054" s="146">
        <v>494242</v>
      </c>
      <c r="BF1054" s="146" t="s">
        <v>693</v>
      </c>
    </row>
    <row r="1055" spans="57:58">
      <c r="BE1055" s="146">
        <v>494243</v>
      </c>
      <c r="BF1055" s="146" t="s">
        <v>698</v>
      </c>
    </row>
    <row r="1056" spans="57:58">
      <c r="BE1056" s="146">
        <v>494244</v>
      </c>
      <c r="BF1056" s="146" t="s">
        <v>704</v>
      </c>
    </row>
    <row r="1057" spans="57:58">
      <c r="BE1057" s="146">
        <v>494245</v>
      </c>
      <c r="BF1057" s="146" t="s">
        <v>705</v>
      </c>
    </row>
    <row r="1058" spans="57:58">
      <c r="BE1058" s="146">
        <v>494246</v>
      </c>
      <c r="BF1058" s="146" t="s">
        <v>706</v>
      </c>
    </row>
    <row r="1059" spans="57:58">
      <c r="BE1059" s="146">
        <v>494249</v>
      </c>
      <c r="BF1059" s="146" t="s">
        <v>710</v>
      </c>
    </row>
    <row r="1060" spans="57:58">
      <c r="BE1060" s="146">
        <v>494250</v>
      </c>
      <c r="BF1060" s="146" t="s">
        <v>1273</v>
      </c>
    </row>
    <row r="1061" spans="57:58">
      <c r="BE1061" s="146">
        <v>494251</v>
      </c>
      <c r="BF1061" s="146" t="s">
        <v>711</v>
      </c>
    </row>
    <row r="1062" spans="57:58">
      <c r="BE1062" s="146">
        <v>494252</v>
      </c>
      <c r="BF1062" s="146" t="s">
        <v>722</v>
      </c>
    </row>
    <row r="1063" spans="57:58">
      <c r="BE1063" s="146">
        <v>494260</v>
      </c>
      <c r="BF1063" s="146" t="s">
        <v>1242</v>
      </c>
    </row>
    <row r="1064" spans="57:58">
      <c r="BE1064" s="146">
        <v>494261</v>
      </c>
      <c r="BF1064" s="146" t="s">
        <v>752</v>
      </c>
    </row>
    <row r="1065" spans="57:58">
      <c r="BE1065" s="146">
        <v>494262</v>
      </c>
      <c r="BF1065" s="146" t="s">
        <v>1051</v>
      </c>
    </row>
    <row r="1066" spans="57:58">
      <c r="BE1066" s="146">
        <v>494263</v>
      </c>
      <c r="BF1066" s="146" t="s">
        <v>1052</v>
      </c>
    </row>
    <row r="1067" spans="57:58">
      <c r="BE1067" s="146">
        <v>494264</v>
      </c>
      <c r="BF1067" s="146" t="s">
        <v>1053</v>
      </c>
    </row>
    <row r="1068" spans="57:58">
      <c r="BE1068" s="146">
        <v>494265</v>
      </c>
      <c r="BF1068" s="146" t="s">
        <v>1054</v>
      </c>
    </row>
    <row r="1069" spans="57:58">
      <c r="BE1069" s="146">
        <v>494266</v>
      </c>
      <c r="BF1069" s="146" t="s">
        <v>1055</v>
      </c>
    </row>
    <row r="1070" spans="57:58">
      <c r="BE1070" s="146">
        <v>494267</v>
      </c>
      <c r="BF1070" s="146" t="s">
        <v>791</v>
      </c>
    </row>
    <row r="1071" spans="57:58">
      <c r="BE1071" s="146">
        <v>494268</v>
      </c>
      <c r="BF1071" s="146" t="s">
        <v>1056</v>
      </c>
    </row>
    <row r="1072" spans="57:58">
      <c r="BE1072" s="146">
        <v>494269</v>
      </c>
      <c r="BF1072" s="146" t="s">
        <v>1057</v>
      </c>
    </row>
    <row r="1073" spans="57:58">
      <c r="BE1073" s="146">
        <v>494300</v>
      </c>
      <c r="BF1073" s="146" t="s">
        <v>815</v>
      </c>
    </row>
    <row r="1074" spans="57:58">
      <c r="BE1074" s="146">
        <v>494310</v>
      </c>
      <c r="BF1074" s="146" t="s">
        <v>1274</v>
      </c>
    </row>
    <row r="1075" spans="57:58">
      <c r="BE1075" s="146">
        <v>494311</v>
      </c>
      <c r="BF1075" s="146" t="s">
        <v>816</v>
      </c>
    </row>
    <row r="1076" spans="57:58">
      <c r="BE1076" s="146">
        <v>494312</v>
      </c>
      <c r="BF1076" s="146" t="s">
        <v>817</v>
      </c>
    </row>
    <row r="1077" spans="57:58">
      <c r="BE1077" s="146">
        <v>494313</v>
      </c>
      <c r="BF1077" s="146" t="s">
        <v>818</v>
      </c>
    </row>
    <row r="1078" spans="57:58">
      <c r="BE1078" s="146">
        <v>494320</v>
      </c>
      <c r="BF1078" s="146" t="s">
        <v>1275</v>
      </c>
    </row>
    <row r="1079" spans="57:58">
      <c r="BE1079" s="146">
        <v>494321</v>
      </c>
      <c r="BF1079" s="146" t="s">
        <v>1275</v>
      </c>
    </row>
    <row r="1080" spans="57:58">
      <c r="BE1080" s="146">
        <v>494330</v>
      </c>
      <c r="BF1080" s="146" t="s">
        <v>1276</v>
      </c>
    </row>
    <row r="1081" spans="57:58">
      <c r="BE1081" s="146">
        <v>494331</v>
      </c>
      <c r="BF1081" s="146" t="s">
        <v>1276</v>
      </c>
    </row>
    <row r="1082" spans="57:58">
      <c r="BE1082" s="146">
        <v>494340</v>
      </c>
      <c r="BF1082" s="146" t="s">
        <v>1277</v>
      </c>
    </row>
    <row r="1083" spans="57:58">
      <c r="BE1083" s="146">
        <v>494341</v>
      </c>
      <c r="BF1083" s="146" t="s">
        <v>820</v>
      </c>
    </row>
    <row r="1084" spans="57:58">
      <c r="BE1084" s="146">
        <v>494342</v>
      </c>
      <c r="BF1084" s="146" t="s">
        <v>821</v>
      </c>
    </row>
    <row r="1085" spans="57:58">
      <c r="BE1085" s="146">
        <v>494343</v>
      </c>
      <c r="BF1085" s="146" t="s">
        <v>822</v>
      </c>
    </row>
    <row r="1086" spans="57:58">
      <c r="BE1086" s="146">
        <v>494350</v>
      </c>
      <c r="BF1086" s="146" t="s">
        <v>1243</v>
      </c>
    </row>
    <row r="1087" spans="57:58">
      <c r="BE1087" s="146">
        <v>494351</v>
      </c>
      <c r="BF1087" s="146" t="s">
        <v>1243</v>
      </c>
    </row>
    <row r="1088" spans="57:58">
      <c r="BE1088" s="146">
        <v>494400</v>
      </c>
      <c r="BF1088" s="146" t="s">
        <v>825</v>
      </c>
    </row>
    <row r="1089" spans="57:58">
      <c r="BE1089" s="146">
        <v>494410</v>
      </c>
      <c r="BF1089" s="146" t="s">
        <v>1278</v>
      </c>
    </row>
    <row r="1090" spans="57:58">
      <c r="BE1090" s="146">
        <v>494411</v>
      </c>
      <c r="BF1090" s="146" t="s">
        <v>826</v>
      </c>
    </row>
    <row r="1091" spans="57:58">
      <c r="BE1091" s="146">
        <v>494412</v>
      </c>
      <c r="BF1091" s="146" t="s">
        <v>829</v>
      </c>
    </row>
    <row r="1092" spans="57:58">
      <c r="BE1092" s="146">
        <v>494413</v>
      </c>
      <c r="BF1092" s="146" t="s">
        <v>2075</v>
      </c>
    </row>
    <row r="1093" spans="57:58">
      <c r="BE1093" s="146">
        <v>494414</v>
      </c>
      <c r="BF1093" s="146" t="s">
        <v>1058</v>
      </c>
    </row>
    <row r="1094" spans="57:58">
      <c r="BE1094" s="146">
        <v>494415</v>
      </c>
      <c r="BF1094" s="146" t="s">
        <v>1059</v>
      </c>
    </row>
    <row r="1095" spans="57:58">
      <c r="BE1095" s="146">
        <v>494416</v>
      </c>
      <c r="BF1095" s="146" t="s">
        <v>1060</v>
      </c>
    </row>
    <row r="1096" spans="57:58">
      <c r="BE1096" s="146">
        <v>494417</v>
      </c>
      <c r="BF1096" s="146" t="s">
        <v>2081</v>
      </c>
    </row>
    <row r="1097" spans="57:58">
      <c r="BE1097" s="146">
        <v>494418</v>
      </c>
      <c r="BF1097" s="146" t="s">
        <v>1061</v>
      </c>
    </row>
    <row r="1098" spans="57:58">
      <c r="BE1098" s="146">
        <v>494420</v>
      </c>
      <c r="BF1098" s="146" t="s">
        <v>1279</v>
      </c>
    </row>
    <row r="1099" spans="57:58">
      <c r="BE1099" s="146">
        <v>494421</v>
      </c>
      <c r="BF1099" s="146" t="s">
        <v>2085</v>
      </c>
    </row>
    <row r="1100" spans="57:58">
      <c r="BE1100" s="146">
        <v>494422</v>
      </c>
      <c r="BF1100" s="146" t="s">
        <v>2089</v>
      </c>
    </row>
    <row r="1101" spans="57:58">
      <c r="BE1101" s="146">
        <v>494423</v>
      </c>
      <c r="BF1101" s="146" t="s">
        <v>2093</v>
      </c>
    </row>
    <row r="1102" spans="57:58">
      <c r="BE1102" s="146">
        <v>494424</v>
      </c>
      <c r="BF1102" s="146" t="s">
        <v>2100</v>
      </c>
    </row>
    <row r="1103" spans="57:58">
      <c r="BE1103" s="146">
        <v>494425</v>
      </c>
      <c r="BF1103" s="146" t="s">
        <v>2103</v>
      </c>
    </row>
    <row r="1104" spans="57:58">
      <c r="BE1104" s="146">
        <v>494426</v>
      </c>
      <c r="BF1104" s="146" t="s">
        <v>2104</v>
      </c>
    </row>
    <row r="1105" spans="57:58">
      <c r="BE1105" s="146">
        <v>494430</v>
      </c>
      <c r="BF1105" s="146" t="s">
        <v>1244</v>
      </c>
    </row>
    <row r="1106" spans="57:58">
      <c r="BE1106" s="146">
        <v>494431</v>
      </c>
      <c r="BF1106" s="146" t="s">
        <v>1244</v>
      </c>
    </row>
    <row r="1107" spans="57:58">
      <c r="BE1107" s="146">
        <v>494440</v>
      </c>
      <c r="BF1107" s="146" t="s">
        <v>1245</v>
      </c>
    </row>
    <row r="1108" spans="57:58">
      <c r="BE1108" s="146">
        <v>494441</v>
      </c>
      <c r="BF1108" s="146" t="s">
        <v>2105</v>
      </c>
    </row>
    <row r="1109" spans="57:58">
      <c r="BE1109" s="146">
        <v>494442</v>
      </c>
      <c r="BF1109" s="146" t="s">
        <v>2106</v>
      </c>
    </row>
    <row r="1110" spans="57:58">
      <c r="BE1110" s="146">
        <v>494443</v>
      </c>
      <c r="BF1110" s="146" t="s">
        <v>2109</v>
      </c>
    </row>
    <row r="1111" spans="57:58">
      <c r="BE1111" s="146">
        <v>494500</v>
      </c>
      <c r="BF1111" s="146" t="s">
        <v>2129</v>
      </c>
    </row>
    <row r="1112" spans="57:58">
      <c r="BE1112" s="146">
        <v>494510</v>
      </c>
      <c r="BF1112" s="146" t="s">
        <v>2130</v>
      </c>
    </row>
    <row r="1113" spans="57:58">
      <c r="BE1113" s="146">
        <v>494511</v>
      </c>
      <c r="BF1113" s="146" t="s">
        <v>1354</v>
      </c>
    </row>
    <row r="1114" spans="57:58">
      <c r="BE1114" s="146">
        <v>494512</v>
      </c>
      <c r="BF1114" s="146" t="s">
        <v>1355</v>
      </c>
    </row>
    <row r="1115" spans="57:58">
      <c r="BE1115" s="146">
        <v>494520</v>
      </c>
      <c r="BF1115" s="146" t="s">
        <v>1280</v>
      </c>
    </row>
    <row r="1116" spans="57:58">
      <c r="BE1116" s="146">
        <v>494521</v>
      </c>
      <c r="BF1116" s="146" t="s">
        <v>2144</v>
      </c>
    </row>
    <row r="1117" spans="57:58">
      <c r="BE1117" s="146">
        <v>494522</v>
      </c>
      <c r="BF1117" s="146" t="s">
        <v>2147</v>
      </c>
    </row>
    <row r="1118" spans="57:58">
      <c r="BE1118" s="146">
        <v>494530</v>
      </c>
      <c r="BF1118" s="146" t="s">
        <v>1281</v>
      </c>
    </row>
    <row r="1119" spans="57:58">
      <c r="BE1119" s="146">
        <v>494531</v>
      </c>
      <c r="BF1119" s="146" t="s">
        <v>2150</v>
      </c>
    </row>
    <row r="1120" spans="57:58">
      <c r="BE1120" s="146">
        <v>494532</v>
      </c>
      <c r="BF1120" s="146" t="s">
        <v>2153</v>
      </c>
    </row>
    <row r="1121" spans="57:58">
      <c r="BE1121" s="146">
        <v>494540</v>
      </c>
      <c r="BF1121" s="146" t="s">
        <v>1246</v>
      </c>
    </row>
    <row r="1122" spans="57:58">
      <c r="BE1122" s="146">
        <v>494541</v>
      </c>
      <c r="BF1122" s="146" t="s">
        <v>2156</v>
      </c>
    </row>
    <row r="1123" spans="57:58">
      <c r="BE1123" s="146">
        <v>494542</v>
      </c>
      <c r="BF1123" s="146" t="s">
        <v>2157</v>
      </c>
    </row>
    <row r="1124" spans="57:58">
      <c r="BE1124" s="146">
        <v>494700</v>
      </c>
      <c r="BF1124" s="146" t="s">
        <v>1062</v>
      </c>
    </row>
    <row r="1125" spans="57:58">
      <c r="BE1125" s="146">
        <v>494710</v>
      </c>
      <c r="BF1125" s="146" t="s">
        <v>2210</v>
      </c>
    </row>
    <row r="1126" spans="57:58">
      <c r="BE1126" s="146">
        <v>494711</v>
      </c>
      <c r="BF1126" s="146" t="s">
        <v>2211</v>
      </c>
    </row>
    <row r="1127" spans="57:58">
      <c r="BE1127" s="146">
        <v>494712</v>
      </c>
      <c r="BF1127" s="146" t="s">
        <v>2246</v>
      </c>
    </row>
    <row r="1128" spans="57:58">
      <c r="BE1128" s="146">
        <v>494719</v>
      </c>
      <c r="BF1128" s="146" t="s">
        <v>2277</v>
      </c>
    </row>
    <row r="1129" spans="57:58">
      <c r="BE1129" s="146">
        <v>494720</v>
      </c>
      <c r="BF1129" s="146" t="s">
        <v>1253</v>
      </c>
    </row>
    <row r="1130" spans="57:58">
      <c r="BE1130" s="146">
        <v>494721</v>
      </c>
      <c r="BF1130" s="146" t="s">
        <v>2293</v>
      </c>
    </row>
    <row r="1131" spans="57:58">
      <c r="BE1131" s="146">
        <v>494722</v>
      </c>
      <c r="BF1131" s="146" t="s">
        <v>2299</v>
      </c>
    </row>
    <row r="1132" spans="57:58">
      <c r="BE1132" s="146">
        <v>494723</v>
      </c>
      <c r="BF1132" s="146" t="s">
        <v>2300</v>
      </c>
    </row>
    <row r="1133" spans="57:58">
      <c r="BE1133" s="146">
        <v>494724</v>
      </c>
      <c r="BF1133" s="146" t="s">
        <v>2301</v>
      </c>
    </row>
    <row r="1134" spans="57:58">
      <c r="BE1134" s="146">
        <v>494725</v>
      </c>
      <c r="BF1134" s="146" t="s">
        <v>2302</v>
      </c>
    </row>
    <row r="1135" spans="57:58">
      <c r="BE1135" s="146">
        <v>494726</v>
      </c>
      <c r="BF1135" s="146" t="s">
        <v>2305</v>
      </c>
    </row>
    <row r="1136" spans="57:58">
      <c r="BE1136" s="146">
        <v>494727</v>
      </c>
      <c r="BF1136" s="146" t="s">
        <v>2306</v>
      </c>
    </row>
    <row r="1137" spans="57:58">
      <c r="BE1137" s="146">
        <v>494728</v>
      </c>
      <c r="BF1137" s="146" t="s">
        <v>2322</v>
      </c>
    </row>
    <row r="1138" spans="57:58">
      <c r="BE1138" s="146">
        <v>494729</v>
      </c>
      <c r="BF1138" s="146" t="s">
        <v>1063</v>
      </c>
    </row>
    <row r="1139" spans="57:58">
      <c r="BE1139" s="146">
        <v>494800</v>
      </c>
      <c r="BF1139" s="146" t="s">
        <v>2328</v>
      </c>
    </row>
    <row r="1140" spans="57:58">
      <c r="BE1140" s="146">
        <v>494810</v>
      </c>
      <c r="BF1140" s="146" t="s">
        <v>1282</v>
      </c>
    </row>
    <row r="1141" spans="57:58">
      <c r="BE1141" s="146">
        <v>494811</v>
      </c>
      <c r="BF1141" s="146" t="s">
        <v>2329</v>
      </c>
    </row>
    <row r="1142" spans="57:58">
      <c r="BE1142" s="146">
        <v>494819</v>
      </c>
      <c r="BF1142" s="146" t="s">
        <v>1006</v>
      </c>
    </row>
    <row r="1143" spans="57:58">
      <c r="BE1143" s="146">
        <v>494820</v>
      </c>
      <c r="BF1143" s="146" t="s">
        <v>1064</v>
      </c>
    </row>
    <row r="1144" spans="57:58">
      <c r="BE1144" s="146">
        <v>494821</v>
      </c>
      <c r="BF1144" s="146" t="s">
        <v>1018</v>
      </c>
    </row>
    <row r="1145" spans="57:58">
      <c r="BE1145" s="146">
        <v>494822</v>
      </c>
      <c r="BF1145" s="146" t="s">
        <v>1031</v>
      </c>
    </row>
    <row r="1146" spans="57:58">
      <c r="BE1146" s="146">
        <v>494823</v>
      </c>
      <c r="BF1146" s="146" t="s">
        <v>1037</v>
      </c>
    </row>
    <row r="1147" spans="57:58">
      <c r="BE1147" s="146">
        <v>494830</v>
      </c>
      <c r="BF1147" s="146" t="s">
        <v>1284</v>
      </c>
    </row>
    <row r="1148" spans="57:58">
      <c r="BE1148" s="146">
        <v>494831</v>
      </c>
      <c r="BF1148" s="146" t="s">
        <v>1284</v>
      </c>
    </row>
    <row r="1149" spans="57:58">
      <c r="BE1149" s="146">
        <v>494840</v>
      </c>
      <c r="BF1149" s="146" t="s">
        <v>1285</v>
      </c>
    </row>
    <row r="1150" spans="57:58">
      <c r="BE1150" s="146">
        <v>494841</v>
      </c>
      <c r="BF1150" s="146" t="s">
        <v>1044</v>
      </c>
    </row>
    <row r="1151" spans="57:58">
      <c r="BE1151" s="146">
        <v>494842</v>
      </c>
      <c r="BF1151" s="146" t="s">
        <v>1045</v>
      </c>
    </row>
    <row r="1152" spans="57:58">
      <c r="BE1152" s="146">
        <v>494850</v>
      </c>
      <c r="BF1152" s="146" t="s">
        <v>1286</v>
      </c>
    </row>
    <row r="1153" spans="57:58">
      <c r="BE1153" s="146">
        <v>494851</v>
      </c>
      <c r="BF1153" s="146" t="s">
        <v>1286</v>
      </c>
    </row>
    <row r="1154" spans="57:58">
      <c r="BE1154" s="146">
        <v>495000</v>
      </c>
      <c r="BF1154" s="146" t="s">
        <v>1065</v>
      </c>
    </row>
    <row r="1155" spans="57:58">
      <c r="BE1155" s="146">
        <v>495100</v>
      </c>
      <c r="BF1155" s="146" t="s">
        <v>1066</v>
      </c>
    </row>
    <row r="1156" spans="57:58">
      <c r="BE1156" s="146">
        <v>495110</v>
      </c>
      <c r="BF1156" s="146" t="s">
        <v>1287</v>
      </c>
    </row>
    <row r="1157" spans="57:58">
      <c r="BE1157" s="146">
        <v>495111</v>
      </c>
      <c r="BF1157" s="146" t="s">
        <v>1067</v>
      </c>
    </row>
    <row r="1158" spans="57:58">
      <c r="BE1158" s="146">
        <v>495112</v>
      </c>
      <c r="BF1158" s="146" t="s">
        <v>1068</v>
      </c>
    </row>
    <row r="1159" spans="57:58">
      <c r="BE1159" s="146">
        <v>495113</v>
      </c>
      <c r="BF1159" s="146" t="s">
        <v>1069</v>
      </c>
    </row>
    <row r="1160" spans="57:58">
      <c r="BE1160" s="146">
        <v>495114</v>
      </c>
      <c r="BF1160" s="146" t="s">
        <v>1070</v>
      </c>
    </row>
    <row r="1161" spans="57:58">
      <c r="BE1161" s="146">
        <v>495120</v>
      </c>
      <c r="BF1161" s="146" t="s">
        <v>1288</v>
      </c>
    </row>
    <row r="1162" spans="57:58">
      <c r="BE1162" s="146">
        <v>495121</v>
      </c>
      <c r="BF1162" s="146" t="s">
        <v>1071</v>
      </c>
    </row>
    <row r="1163" spans="57:58">
      <c r="BE1163" s="146">
        <v>495122</v>
      </c>
      <c r="BF1163" s="146" t="s">
        <v>1072</v>
      </c>
    </row>
    <row r="1164" spans="57:58">
      <c r="BE1164" s="146">
        <v>495123</v>
      </c>
      <c r="BF1164" s="146" t="s">
        <v>1073</v>
      </c>
    </row>
    <row r="1165" spans="57:58">
      <c r="BE1165" s="146">
        <v>495124</v>
      </c>
      <c r="BF1165" s="146" t="s">
        <v>1074</v>
      </c>
    </row>
    <row r="1166" spans="57:58">
      <c r="BE1166" s="146">
        <v>495125</v>
      </c>
      <c r="BF1166" s="146" t="s">
        <v>1075</v>
      </c>
    </row>
    <row r="1167" spans="57:58">
      <c r="BE1167" s="146">
        <v>495126</v>
      </c>
      <c r="BF1167" s="146" t="s">
        <v>1076</v>
      </c>
    </row>
    <row r="1168" spans="57:58">
      <c r="BE1168" s="146">
        <v>495127</v>
      </c>
      <c r="BF1168" s="146" t="s">
        <v>1077</v>
      </c>
    </row>
    <row r="1169" spans="57:58">
      <c r="BE1169" s="146">
        <v>495128</v>
      </c>
      <c r="BF1169" s="146" t="s">
        <v>1078</v>
      </c>
    </row>
    <row r="1170" spans="57:58">
      <c r="BE1170" s="146">
        <v>495129</v>
      </c>
      <c r="BF1170" s="146" t="s">
        <v>1079</v>
      </c>
    </row>
    <row r="1171" spans="57:58">
      <c r="BE1171" s="146">
        <v>495130</v>
      </c>
      <c r="BF1171" s="146" t="s">
        <v>1289</v>
      </c>
    </row>
    <row r="1172" spans="57:58">
      <c r="BE1172" s="146">
        <v>495131</v>
      </c>
      <c r="BF1172" s="146" t="s">
        <v>1289</v>
      </c>
    </row>
    <row r="1173" spans="57:58">
      <c r="BE1173" s="146">
        <v>495140</v>
      </c>
      <c r="BF1173" s="146" t="s">
        <v>1290</v>
      </c>
    </row>
    <row r="1174" spans="57:58">
      <c r="BE1174" s="146">
        <v>495141</v>
      </c>
      <c r="BF1174" s="146" t="s">
        <v>1290</v>
      </c>
    </row>
    <row r="1175" spans="57:58">
      <c r="BE1175" s="146">
        <v>495150</v>
      </c>
      <c r="BF1175" s="146" t="s">
        <v>1259</v>
      </c>
    </row>
    <row r="1176" spans="57:58">
      <c r="BE1176" s="146">
        <v>495151</v>
      </c>
      <c r="BF1176" s="146" t="s">
        <v>1259</v>
      </c>
    </row>
    <row r="1177" spans="57:58">
      <c r="BE1177" s="146">
        <v>495200</v>
      </c>
      <c r="BF1177" s="146" t="s">
        <v>1080</v>
      </c>
    </row>
    <row r="1178" spans="57:58">
      <c r="BE1178" s="146">
        <v>495210</v>
      </c>
      <c r="BF1178" s="146" t="s">
        <v>1291</v>
      </c>
    </row>
    <row r="1179" spans="57:58">
      <c r="BE1179" s="146">
        <v>495211</v>
      </c>
      <c r="BF1179" s="146" t="s">
        <v>1291</v>
      </c>
    </row>
    <row r="1180" spans="57:58">
      <c r="BE1180" s="146">
        <v>495220</v>
      </c>
      <c r="BF1180" s="146" t="s">
        <v>1292</v>
      </c>
    </row>
    <row r="1181" spans="57:58">
      <c r="BE1181" s="146">
        <v>495221</v>
      </c>
      <c r="BF1181" s="146" t="s">
        <v>1081</v>
      </c>
    </row>
    <row r="1182" spans="57:58">
      <c r="BE1182" s="146">
        <v>495222</v>
      </c>
      <c r="BF1182" s="146" t="s">
        <v>1082</v>
      </c>
    </row>
    <row r="1183" spans="57:58">
      <c r="BE1183" s="146">
        <v>495223</v>
      </c>
      <c r="BF1183" s="146" t="s">
        <v>1083</v>
      </c>
    </row>
    <row r="1184" spans="57:58">
      <c r="BE1184" s="146">
        <v>495230</v>
      </c>
      <c r="BF1184" s="146" t="s">
        <v>1260</v>
      </c>
    </row>
    <row r="1185" spans="57:58">
      <c r="BE1185" s="146">
        <v>495231</v>
      </c>
      <c r="BF1185" s="146" t="s">
        <v>1260</v>
      </c>
    </row>
    <row r="1186" spans="57:58">
      <c r="BE1186" s="146">
        <v>495300</v>
      </c>
      <c r="BF1186" s="146" t="s">
        <v>1261</v>
      </c>
    </row>
    <row r="1187" spans="57:58">
      <c r="BE1187" s="146">
        <v>495310</v>
      </c>
      <c r="BF1187" s="146" t="s">
        <v>1261</v>
      </c>
    </row>
    <row r="1188" spans="57:58">
      <c r="BE1188" s="146">
        <v>495311</v>
      </c>
      <c r="BF1188" s="146" t="s">
        <v>1261</v>
      </c>
    </row>
    <row r="1189" spans="57:58">
      <c r="BE1189" s="146">
        <v>495400</v>
      </c>
      <c r="BF1189" s="146" t="s">
        <v>1084</v>
      </c>
    </row>
    <row r="1190" spans="57:58">
      <c r="BE1190" s="146">
        <v>495410</v>
      </c>
      <c r="BF1190" s="146" t="s">
        <v>1293</v>
      </c>
    </row>
    <row r="1191" spans="57:58">
      <c r="BE1191" s="146">
        <v>495411</v>
      </c>
      <c r="BF1191" s="146" t="s">
        <v>1293</v>
      </c>
    </row>
    <row r="1192" spans="57:58">
      <c r="BE1192" s="146">
        <v>495420</v>
      </c>
      <c r="BF1192" s="146" t="s">
        <v>1294</v>
      </c>
    </row>
    <row r="1193" spans="57:58">
      <c r="BE1193" s="146">
        <v>495421</v>
      </c>
      <c r="BF1193" s="146" t="s">
        <v>1085</v>
      </c>
    </row>
    <row r="1194" spans="57:58">
      <c r="BE1194" s="146">
        <v>495430</v>
      </c>
      <c r="BF1194" s="146" t="s">
        <v>1262</v>
      </c>
    </row>
    <row r="1195" spans="57:58">
      <c r="BE1195" s="146">
        <v>495431</v>
      </c>
      <c r="BF1195" s="146" t="s">
        <v>1086</v>
      </c>
    </row>
    <row r="1196" spans="57:58">
      <c r="BE1196" s="146">
        <v>495432</v>
      </c>
      <c r="BF1196" s="146" t="s">
        <v>1087</v>
      </c>
    </row>
    <row r="1197" spans="57:58">
      <c r="BE1197" s="146">
        <v>496000</v>
      </c>
      <c r="BF1197" s="146" t="s">
        <v>1088</v>
      </c>
    </row>
    <row r="1198" spans="57:58">
      <c r="BE1198" s="146">
        <v>496100</v>
      </c>
      <c r="BF1198" s="146" t="s">
        <v>1089</v>
      </c>
    </row>
    <row r="1199" spans="57:58">
      <c r="BE1199" s="146">
        <v>496110</v>
      </c>
      <c r="BF1199" s="146" t="s">
        <v>1090</v>
      </c>
    </row>
    <row r="1200" spans="57:58">
      <c r="BE1200" s="146">
        <v>496111</v>
      </c>
      <c r="BF1200" s="146" t="s">
        <v>1091</v>
      </c>
    </row>
    <row r="1201" spans="57:58">
      <c r="BE1201" s="146">
        <v>496112</v>
      </c>
      <c r="BF1201" s="146" t="s">
        <v>1092</v>
      </c>
    </row>
    <row r="1202" spans="57:58">
      <c r="BE1202" s="146">
        <v>496113</v>
      </c>
      <c r="BF1202" s="146" t="s">
        <v>1093</v>
      </c>
    </row>
    <row r="1203" spans="57:58">
      <c r="BE1203" s="146">
        <v>496114</v>
      </c>
      <c r="BF1203" s="146" t="s">
        <v>1094</v>
      </c>
    </row>
    <row r="1204" spans="57:58">
      <c r="BE1204" s="146">
        <v>496115</v>
      </c>
      <c r="BF1204" s="146" t="s">
        <v>1095</v>
      </c>
    </row>
    <row r="1205" spans="57:58">
      <c r="BE1205" s="146">
        <v>496116</v>
      </c>
      <c r="BF1205" s="146" t="s">
        <v>1096</v>
      </c>
    </row>
    <row r="1206" spans="57:58">
      <c r="BE1206" s="146">
        <v>496117</v>
      </c>
      <c r="BF1206" s="146" t="s">
        <v>1097</v>
      </c>
    </row>
    <row r="1207" spans="57:58">
      <c r="BE1207" s="146">
        <v>496118</v>
      </c>
      <c r="BF1207" s="146" t="s">
        <v>1098</v>
      </c>
    </row>
    <row r="1208" spans="57:58">
      <c r="BE1208" s="146">
        <v>496119</v>
      </c>
      <c r="BF1208" s="146" t="s">
        <v>1099</v>
      </c>
    </row>
    <row r="1209" spans="57:58">
      <c r="BE1209" s="146">
        <v>496120</v>
      </c>
      <c r="BF1209" s="146" t="s">
        <v>1100</v>
      </c>
    </row>
    <row r="1210" spans="57:58">
      <c r="BE1210" s="146">
        <v>496121</v>
      </c>
      <c r="BF1210" s="146" t="s">
        <v>1101</v>
      </c>
    </row>
    <row r="1211" spans="57:58">
      <c r="BE1211" s="146">
        <v>496122</v>
      </c>
      <c r="BF1211" s="146" t="s">
        <v>1102</v>
      </c>
    </row>
    <row r="1212" spans="57:58">
      <c r="BE1212" s="146">
        <v>496123</v>
      </c>
      <c r="BF1212" s="146" t="s">
        <v>1103</v>
      </c>
    </row>
    <row r="1213" spans="57:58">
      <c r="BE1213" s="146">
        <v>496124</v>
      </c>
      <c r="BF1213" s="146" t="s">
        <v>1104</v>
      </c>
    </row>
    <row r="1214" spans="57:58">
      <c r="BE1214" s="146">
        <v>496125</v>
      </c>
      <c r="BF1214" s="146" t="s">
        <v>3</v>
      </c>
    </row>
    <row r="1215" spans="57:58">
      <c r="BE1215" s="146">
        <v>496126</v>
      </c>
      <c r="BF1215" s="146" t="s">
        <v>4</v>
      </c>
    </row>
    <row r="1216" spans="57:58">
      <c r="BE1216" s="146">
        <v>496129</v>
      </c>
      <c r="BF1216" s="146" t="s">
        <v>5</v>
      </c>
    </row>
    <row r="1217" spans="57:58">
      <c r="BE1217" s="146">
        <v>496130</v>
      </c>
      <c r="BF1217" s="146" t="s">
        <v>6</v>
      </c>
    </row>
    <row r="1218" spans="57:58">
      <c r="BE1218" s="146">
        <v>496131</v>
      </c>
      <c r="BF1218" s="146" t="s">
        <v>6</v>
      </c>
    </row>
    <row r="1219" spans="57:58">
      <c r="BE1219" s="146">
        <v>496140</v>
      </c>
      <c r="BF1219" s="146" t="s">
        <v>7</v>
      </c>
    </row>
    <row r="1220" spans="57:58">
      <c r="BE1220" s="146">
        <v>496141</v>
      </c>
      <c r="BF1220" s="146" t="s">
        <v>7</v>
      </c>
    </row>
    <row r="1221" spans="57:58">
      <c r="BE1221" s="146">
        <v>496150</v>
      </c>
      <c r="BF1221" s="146" t="s">
        <v>8</v>
      </c>
    </row>
    <row r="1222" spans="57:58">
      <c r="BE1222" s="146">
        <v>496151</v>
      </c>
      <c r="BF1222" s="146" t="s">
        <v>8</v>
      </c>
    </row>
    <row r="1223" spans="57:58">
      <c r="BE1223" s="146">
        <v>496200</v>
      </c>
      <c r="BF1223" s="146" t="s">
        <v>1265</v>
      </c>
    </row>
    <row r="1224" spans="57:58">
      <c r="BE1224" s="146">
        <v>496210</v>
      </c>
      <c r="BF1224" s="146" t="s">
        <v>9</v>
      </c>
    </row>
    <row r="1225" spans="57:58">
      <c r="BE1225" s="146">
        <v>496211</v>
      </c>
      <c r="BF1225" s="146" t="s">
        <v>10</v>
      </c>
    </row>
    <row r="1226" spans="57:58">
      <c r="BE1226" s="146">
        <v>496212</v>
      </c>
      <c r="BF1226" s="146" t="s">
        <v>11</v>
      </c>
    </row>
    <row r="1227" spans="57:58">
      <c r="BE1227" s="146">
        <v>496213</v>
      </c>
      <c r="BF1227" s="146" t="s">
        <v>12</v>
      </c>
    </row>
    <row r="1228" spans="57:58">
      <c r="BE1228" s="146">
        <v>496214</v>
      </c>
      <c r="BF1228" s="146" t="s">
        <v>13</v>
      </c>
    </row>
    <row r="1229" spans="57:58">
      <c r="BE1229" s="146">
        <v>496215</v>
      </c>
      <c r="BF1229" s="146" t="s">
        <v>14</v>
      </c>
    </row>
    <row r="1230" spans="57:58">
      <c r="BE1230" s="146">
        <v>496216</v>
      </c>
      <c r="BF1230" s="146" t="s">
        <v>15</v>
      </c>
    </row>
    <row r="1231" spans="57:58">
      <c r="BE1231" s="146">
        <v>496217</v>
      </c>
      <c r="BF1231" s="146" t="s">
        <v>16</v>
      </c>
    </row>
    <row r="1232" spans="57:58">
      <c r="BE1232" s="146">
        <v>496218</v>
      </c>
      <c r="BF1232" s="146" t="s">
        <v>17</v>
      </c>
    </row>
    <row r="1233" spans="57:58">
      <c r="BE1233" s="146">
        <v>496219</v>
      </c>
      <c r="BF1233" s="146" t="s">
        <v>18</v>
      </c>
    </row>
    <row r="1234" spans="57:58">
      <c r="BE1234" s="146">
        <v>496220</v>
      </c>
      <c r="BF1234" s="146" t="s">
        <v>19</v>
      </c>
    </row>
    <row r="1235" spans="57:58">
      <c r="BE1235" s="146">
        <v>496221</v>
      </c>
      <c r="BF1235" s="146" t="s">
        <v>20</v>
      </c>
    </row>
    <row r="1236" spans="57:58">
      <c r="BE1236" s="146">
        <v>496222</v>
      </c>
      <c r="BF1236" s="146" t="s">
        <v>21</v>
      </c>
    </row>
    <row r="1237" spans="57:58">
      <c r="BE1237" s="146">
        <v>496223</v>
      </c>
      <c r="BF1237" s="146" t="s">
        <v>22</v>
      </c>
    </row>
    <row r="1238" spans="57:58">
      <c r="BE1238" s="146">
        <v>496224</v>
      </c>
      <c r="BF1238" s="146" t="s">
        <v>23</v>
      </c>
    </row>
    <row r="1239" spans="57:58">
      <c r="BE1239" s="146">
        <v>496225</v>
      </c>
      <c r="BF1239" s="146" t="s">
        <v>24</v>
      </c>
    </row>
    <row r="1240" spans="57:58">
      <c r="BE1240" s="146">
        <v>496226</v>
      </c>
      <c r="BF1240" s="146" t="s">
        <v>25</v>
      </c>
    </row>
    <row r="1241" spans="57:58">
      <c r="BE1241" s="146">
        <v>496227</v>
      </c>
      <c r="BF1241" s="146" t="s">
        <v>26</v>
      </c>
    </row>
    <row r="1242" spans="57:58">
      <c r="BE1242" s="146">
        <v>496228</v>
      </c>
      <c r="BF1242" s="146" t="s">
        <v>27</v>
      </c>
    </row>
    <row r="1243" spans="57:58">
      <c r="BE1243" s="146">
        <v>499000</v>
      </c>
      <c r="BF1243" s="146" t="s">
        <v>28</v>
      </c>
    </row>
    <row r="1244" spans="57:58">
      <c r="BE1244" s="146">
        <v>499100</v>
      </c>
      <c r="BF1244" s="146" t="s">
        <v>28</v>
      </c>
    </row>
    <row r="1245" spans="57:58">
      <c r="BE1245" s="146">
        <v>499110</v>
      </c>
      <c r="BF1245" s="146" t="s">
        <v>29</v>
      </c>
    </row>
    <row r="1246" spans="57:58">
      <c r="BE1246" s="146">
        <v>499111</v>
      </c>
      <c r="BF1246" s="146" t="s">
        <v>29</v>
      </c>
    </row>
    <row r="1247" spans="57:58">
      <c r="BE1247" s="146">
        <v>499120</v>
      </c>
      <c r="BF1247" s="146" t="s">
        <v>30</v>
      </c>
    </row>
    <row r="1248" spans="57:58">
      <c r="BE1248" s="146">
        <v>499121</v>
      </c>
      <c r="BF1248" s="146" t="s">
        <v>30</v>
      </c>
    </row>
    <row r="1249" spans="57:58">
      <c r="BE1249" s="146">
        <v>500000</v>
      </c>
      <c r="BF1249" s="146" t="s">
        <v>1065</v>
      </c>
    </row>
    <row r="1250" spans="57:58">
      <c r="BE1250" s="146">
        <v>510000</v>
      </c>
      <c r="BF1250" s="146" t="s">
        <v>1066</v>
      </c>
    </row>
    <row r="1251" spans="57:58">
      <c r="BE1251" s="146">
        <v>511000</v>
      </c>
      <c r="BF1251" s="146" t="s">
        <v>1287</v>
      </c>
    </row>
    <row r="1252" spans="57:58">
      <c r="BE1252" s="146">
        <v>511100</v>
      </c>
      <c r="BF1252" s="146" t="s">
        <v>1067</v>
      </c>
    </row>
    <row r="1253" spans="57:58">
      <c r="BE1253" s="146">
        <v>511110</v>
      </c>
      <c r="BF1253" s="146" t="s">
        <v>31</v>
      </c>
    </row>
    <row r="1254" spans="57:58">
      <c r="BE1254" s="146">
        <v>511111</v>
      </c>
      <c r="BF1254" s="146" t="s">
        <v>32</v>
      </c>
    </row>
    <row r="1255" spans="57:58">
      <c r="BE1255" s="146">
        <v>511112</v>
      </c>
      <c r="BF1255" s="146" t="s">
        <v>33</v>
      </c>
    </row>
    <row r="1256" spans="57:58">
      <c r="BE1256" s="146">
        <v>511113</v>
      </c>
      <c r="BF1256" s="146" t="s">
        <v>34</v>
      </c>
    </row>
    <row r="1257" spans="57:58">
      <c r="BE1257" s="146">
        <v>511118</v>
      </c>
      <c r="BF1257" s="146" t="s">
        <v>35</v>
      </c>
    </row>
    <row r="1258" spans="57:58">
      <c r="BE1258" s="146">
        <v>511119</v>
      </c>
      <c r="BF1258" s="146" t="s">
        <v>36</v>
      </c>
    </row>
    <row r="1259" spans="57:58">
      <c r="BE1259" s="146">
        <v>511120</v>
      </c>
      <c r="BF1259" s="146" t="s">
        <v>37</v>
      </c>
    </row>
    <row r="1260" spans="57:58">
      <c r="BE1260" s="146">
        <v>511121</v>
      </c>
      <c r="BF1260" s="146" t="s">
        <v>38</v>
      </c>
    </row>
    <row r="1261" spans="57:58">
      <c r="BE1261" s="146">
        <v>511122</v>
      </c>
      <c r="BF1261" s="146" t="s">
        <v>39</v>
      </c>
    </row>
    <row r="1262" spans="57:58">
      <c r="BE1262" s="146">
        <v>511123</v>
      </c>
      <c r="BF1262" s="146" t="s">
        <v>40</v>
      </c>
    </row>
    <row r="1263" spans="57:58">
      <c r="BE1263" s="146">
        <v>511124</v>
      </c>
      <c r="BF1263" s="146" t="s">
        <v>41</v>
      </c>
    </row>
    <row r="1264" spans="57:58">
      <c r="BE1264" s="146">
        <v>511125</v>
      </c>
      <c r="BF1264" s="146" t="s">
        <v>42</v>
      </c>
    </row>
    <row r="1265" spans="57:58">
      <c r="BE1265" s="146">
        <v>511126</v>
      </c>
      <c r="BF1265" s="146" t="s">
        <v>43</v>
      </c>
    </row>
    <row r="1266" spans="57:58">
      <c r="BE1266" s="146">
        <v>511127</v>
      </c>
      <c r="BF1266" s="146" t="s">
        <v>44</v>
      </c>
    </row>
    <row r="1267" spans="57:58">
      <c r="BE1267" s="146">
        <v>511129</v>
      </c>
      <c r="BF1267" s="146" t="s">
        <v>45</v>
      </c>
    </row>
    <row r="1268" spans="57:58">
      <c r="BE1268" s="146">
        <v>511190</v>
      </c>
      <c r="BF1268" s="146" t="s">
        <v>46</v>
      </c>
    </row>
    <row r="1269" spans="57:58">
      <c r="BE1269" s="146">
        <v>511191</v>
      </c>
      <c r="BF1269" s="146" t="s">
        <v>47</v>
      </c>
    </row>
    <row r="1270" spans="57:58">
      <c r="BE1270" s="146">
        <v>511192</v>
      </c>
      <c r="BF1270" s="146" t="s">
        <v>48</v>
      </c>
    </row>
    <row r="1271" spans="57:58">
      <c r="BE1271" s="146">
        <v>511193</v>
      </c>
      <c r="BF1271" s="146" t="s">
        <v>49</v>
      </c>
    </row>
    <row r="1272" spans="57:58">
      <c r="BE1272" s="146">
        <v>511199</v>
      </c>
      <c r="BF1272" s="146" t="s">
        <v>50</v>
      </c>
    </row>
    <row r="1273" spans="57:58">
      <c r="BE1273" s="146">
        <v>511200</v>
      </c>
      <c r="BF1273" s="146" t="s">
        <v>1068</v>
      </c>
    </row>
    <row r="1274" spans="57:58">
      <c r="BE1274" s="146">
        <v>511210</v>
      </c>
      <c r="BF1274" s="146" t="s">
        <v>51</v>
      </c>
    </row>
    <row r="1275" spans="57:58">
      <c r="BE1275" s="146">
        <v>511211</v>
      </c>
      <c r="BF1275" s="146" t="s">
        <v>52</v>
      </c>
    </row>
    <row r="1276" spans="57:58">
      <c r="BE1276" s="146">
        <v>511212</v>
      </c>
      <c r="BF1276" s="146" t="s">
        <v>53</v>
      </c>
    </row>
    <row r="1277" spans="57:58">
      <c r="BE1277" s="146">
        <v>511213</v>
      </c>
      <c r="BF1277" s="146" t="s">
        <v>54</v>
      </c>
    </row>
    <row r="1278" spans="57:58">
      <c r="BE1278" s="146">
        <v>511219</v>
      </c>
      <c r="BF1278" s="146" t="s">
        <v>55</v>
      </c>
    </row>
    <row r="1279" spans="57:58">
      <c r="BE1279" s="146">
        <v>511220</v>
      </c>
      <c r="BF1279" s="146" t="s">
        <v>56</v>
      </c>
    </row>
    <row r="1280" spans="57:58">
      <c r="BE1280" s="146">
        <v>511221</v>
      </c>
      <c r="BF1280" s="146" t="s">
        <v>57</v>
      </c>
    </row>
    <row r="1281" spans="57:58">
      <c r="BE1281" s="146">
        <v>511222</v>
      </c>
      <c r="BF1281" s="146" t="s">
        <v>58</v>
      </c>
    </row>
    <row r="1282" spans="57:58">
      <c r="BE1282" s="146">
        <v>511223</v>
      </c>
      <c r="BF1282" s="146" t="s">
        <v>59</v>
      </c>
    </row>
    <row r="1283" spans="57:58">
      <c r="BE1283" s="146">
        <v>511224</v>
      </c>
      <c r="BF1283" s="146" t="s">
        <v>60</v>
      </c>
    </row>
    <row r="1284" spans="57:58">
      <c r="BE1284" s="146">
        <v>511225</v>
      </c>
      <c r="BF1284" s="146" t="s">
        <v>61</v>
      </c>
    </row>
    <row r="1285" spans="57:58">
      <c r="BE1285" s="146">
        <v>511226</v>
      </c>
      <c r="BF1285" s="146" t="s">
        <v>62</v>
      </c>
    </row>
    <row r="1286" spans="57:58">
      <c r="BE1286" s="146">
        <v>511227</v>
      </c>
      <c r="BF1286" s="146" t="s">
        <v>63</v>
      </c>
    </row>
    <row r="1287" spans="57:58">
      <c r="BE1287" s="146">
        <v>511228</v>
      </c>
      <c r="BF1287" s="146" t="s">
        <v>64</v>
      </c>
    </row>
    <row r="1288" spans="57:58">
      <c r="BE1288" s="146">
        <v>511230</v>
      </c>
      <c r="BF1288" s="146" t="s">
        <v>65</v>
      </c>
    </row>
    <row r="1289" spans="57:58">
      <c r="BE1289" s="146">
        <v>511231</v>
      </c>
      <c r="BF1289" s="146" t="s">
        <v>66</v>
      </c>
    </row>
    <row r="1290" spans="57:58">
      <c r="BE1290" s="146">
        <v>511232</v>
      </c>
      <c r="BF1290" s="146" t="s">
        <v>67</v>
      </c>
    </row>
    <row r="1291" spans="57:58">
      <c r="BE1291" s="146">
        <v>511233</v>
      </c>
      <c r="BF1291" s="146" t="s">
        <v>68</v>
      </c>
    </row>
    <row r="1292" spans="57:58">
      <c r="BE1292" s="146">
        <v>511240</v>
      </c>
      <c r="BF1292" s="146" t="s">
        <v>69</v>
      </c>
    </row>
    <row r="1293" spans="57:58">
      <c r="BE1293" s="146">
        <v>511241</v>
      </c>
      <c r="BF1293" s="146" t="s">
        <v>70</v>
      </c>
    </row>
    <row r="1294" spans="57:58">
      <c r="BE1294" s="146">
        <v>511242</v>
      </c>
      <c r="BF1294" s="146" t="s">
        <v>71</v>
      </c>
    </row>
    <row r="1295" spans="57:58">
      <c r="BE1295" s="146">
        <v>511243</v>
      </c>
      <c r="BF1295" s="146" t="s">
        <v>72</v>
      </c>
    </row>
    <row r="1296" spans="57:58">
      <c r="BE1296" s="146">
        <v>511244</v>
      </c>
      <c r="BF1296" s="146" t="s">
        <v>73</v>
      </c>
    </row>
    <row r="1297" spans="57:58">
      <c r="BE1297" s="146">
        <v>511290</v>
      </c>
      <c r="BF1297" s="146" t="s">
        <v>74</v>
      </c>
    </row>
    <row r="1298" spans="57:58">
      <c r="BE1298" s="146">
        <v>511291</v>
      </c>
      <c r="BF1298" s="146" t="s">
        <v>75</v>
      </c>
    </row>
    <row r="1299" spans="57:58">
      <c r="BE1299" s="146">
        <v>511292</v>
      </c>
      <c r="BF1299" s="146" t="s">
        <v>76</v>
      </c>
    </row>
    <row r="1300" spans="57:58">
      <c r="BE1300" s="146">
        <v>511293</v>
      </c>
      <c r="BF1300" s="146" t="s">
        <v>77</v>
      </c>
    </row>
    <row r="1301" spans="57:58">
      <c r="BE1301" s="146">
        <v>511294</v>
      </c>
      <c r="BF1301" s="146" t="s">
        <v>78</v>
      </c>
    </row>
    <row r="1302" spans="57:58">
      <c r="BE1302" s="146">
        <v>511295</v>
      </c>
      <c r="BF1302" s="146" t="s">
        <v>79</v>
      </c>
    </row>
    <row r="1303" spans="57:58">
      <c r="BE1303" s="146">
        <v>511296</v>
      </c>
      <c r="BF1303" s="146" t="s">
        <v>80</v>
      </c>
    </row>
    <row r="1304" spans="57:58">
      <c r="BE1304" s="146">
        <v>511299</v>
      </c>
      <c r="BF1304" s="146" t="s">
        <v>74</v>
      </c>
    </row>
    <row r="1305" spans="57:58">
      <c r="BE1305" s="146">
        <v>511300</v>
      </c>
      <c r="BF1305" s="146" t="s">
        <v>1069</v>
      </c>
    </row>
    <row r="1306" spans="57:58">
      <c r="BE1306" s="146">
        <v>511310</v>
      </c>
      <c r="BF1306" s="146" t="s">
        <v>81</v>
      </c>
    </row>
    <row r="1307" spans="57:58">
      <c r="BE1307" s="146">
        <v>511311</v>
      </c>
      <c r="BF1307" s="146" t="s">
        <v>82</v>
      </c>
    </row>
    <row r="1308" spans="57:58">
      <c r="BE1308" s="146">
        <v>511312</v>
      </c>
      <c r="BF1308" s="146" t="s">
        <v>83</v>
      </c>
    </row>
    <row r="1309" spans="57:58">
      <c r="BE1309" s="146">
        <v>511313</v>
      </c>
      <c r="BF1309" s="146" t="s">
        <v>84</v>
      </c>
    </row>
    <row r="1310" spans="57:58">
      <c r="BE1310" s="146">
        <v>511319</v>
      </c>
      <c r="BF1310" s="146" t="s">
        <v>85</v>
      </c>
    </row>
    <row r="1311" spans="57:58">
      <c r="BE1311" s="146">
        <v>511320</v>
      </c>
      <c r="BF1311" s="146" t="s">
        <v>86</v>
      </c>
    </row>
    <row r="1312" spans="57:58">
      <c r="BE1312" s="146">
        <v>511321</v>
      </c>
      <c r="BF1312" s="146" t="s">
        <v>86</v>
      </c>
    </row>
    <row r="1313" spans="57:58">
      <c r="BE1313" s="146">
        <v>511322</v>
      </c>
      <c r="BF1313" s="146" t="s">
        <v>87</v>
      </c>
    </row>
    <row r="1314" spans="57:58">
      <c r="BE1314" s="146">
        <v>511323</v>
      </c>
      <c r="BF1314" s="146" t="s">
        <v>88</v>
      </c>
    </row>
    <row r="1315" spans="57:58">
      <c r="BE1315" s="146">
        <v>511324</v>
      </c>
      <c r="BF1315" s="146" t="s">
        <v>89</v>
      </c>
    </row>
    <row r="1316" spans="57:58">
      <c r="BE1316" s="146">
        <v>511325</v>
      </c>
      <c r="BF1316" s="146" t="s">
        <v>90</v>
      </c>
    </row>
    <row r="1317" spans="57:58">
      <c r="BE1317" s="146">
        <v>511326</v>
      </c>
      <c r="BF1317" s="146" t="s">
        <v>91</v>
      </c>
    </row>
    <row r="1318" spans="57:58">
      <c r="BE1318" s="146">
        <v>511327</v>
      </c>
      <c r="BF1318" s="146" t="s">
        <v>92</v>
      </c>
    </row>
    <row r="1319" spans="57:58">
      <c r="BE1319" s="146">
        <v>511328</v>
      </c>
      <c r="BF1319" s="146" t="s">
        <v>93</v>
      </c>
    </row>
    <row r="1320" spans="57:58">
      <c r="BE1320" s="146">
        <v>511330</v>
      </c>
      <c r="BF1320" s="146" t="s">
        <v>94</v>
      </c>
    </row>
    <row r="1321" spans="57:58">
      <c r="BE1321" s="146">
        <v>511331</v>
      </c>
      <c r="BF1321" s="146" t="s">
        <v>95</v>
      </c>
    </row>
    <row r="1322" spans="57:58">
      <c r="BE1322" s="146">
        <v>511332</v>
      </c>
      <c r="BF1322" s="146" t="s">
        <v>96</v>
      </c>
    </row>
    <row r="1323" spans="57:58">
      <c r="BE1323" s="146">
        <v>511333</v>
      </c>
      <c r="BF1323" s="146" t="s">
        <v>97</v>
      </c>
    </row>
    <row r="1324" spans="57:58">
      <c r="BE1324" s="146">
        <v>511340</v>
      </c>
      <c r="BF1324" s="146" t="s">
        <v>98</v>
      </c>
    </row>
    <row r="1325" spans="57:58">
      <c r="BE1325" s="146">
        <v>511341</v>
      </c>
      <c r="BF1325" s="146" t="s">
        <v>99</v>
      </c>
    </row>
    <row r="1326" spans="57:58">
      <c r="BE1326" s="146">
        <v>511342</v>
      </c>
      <c r="BF1326" s="146" t="s">
        <v>100</v>
      </c>
    </row>
    <row r="1327" spans="57:58">
      <c r="BE1327" s="146">
        <v>511343</v>
      </c>
      <c r="BF1327" s="146" t="s">
        <v>101</v>
      </c>
    </row>
    <row r="1328" spans="57:58">
      <c r="BE1328" s="146">
        <v>511344</v>
      </c>
      <c r="BF1328" s="146" t="s">
        <v>102</v>
      </c>
    </row>
    <row r="1329" spans="57:58">
      <c r="BE1329" s="146">
        <v>511390</v>
      </c>
      <c r="BF1329" s="146" t="s">
        <v>103</v>
      </c>
    </row>
    <row r="1330" spans="57:58">
      <c r="BE1330" s="146">
        <v>511391</v>
      </c>
      <c r="BF1330" s="146" t="s">
        <v>104</v>
      </c>
    </row>
    <row r="1331" spans="57:58">
      <c r="BE1331" s="146">
        <v>511392</v>
      </c>
      <c r="BF1331" s="146" t="s">
        <v>105</v>
      </c>
    </row>
    <row r="1332" spans="57:58">
      <c r="BE1332" s="146">
        <v>511393</v>
      </c>
      <c r="BF1332" s="146" t="s">
        <v>106</v>
      </c>
    </row>
    <row r="1333" spans="57:58">
      <c r="BE1333" s="146">
        <v>511394</v>
      </c>
      <c r="BF1333" s="146" t="s">
        <v>107</v>
      </c>
    </row>
    <row r="1334" spans="57:58">
      <c r="BE1334" s="146">
        <v>511395</v>
      </c>
      <c r="BF1334" s="146" t="s">
        <v>108</v>
      </c>
    </row>
    <row r="1335" spans="57:58">
      <c r="BE1335" s="146">
        <v>511396</v>
      </c>
      <c r="BF1335" s="146" t="s">
        <v>109</v>
      </c>
    </row>
    <row r="1336" spans="57:58">
      <c r="BE1336" s="146">
        <v>511399</v>
      </c>
      <c r="BF1336" s="146" t="s">
        <v>103</v>
      </c>
    </row>
    <row r="1337" spans="57:58">
      <c r="BE1337" s="146">
        <v>511400</v>
      </c>
      <c r="BF1337" s="146" t="s">
        <v>1070</v>
      </c>
    </row>
    <row r="1338" spans="57:58">
      <c r="BE1338" s="146">
        <v>511410</v>
      </c>
      <c r="BF1338" s="146" t="s">
        <v>110</v>
      </c>
    </row>
    <row r="1339" spans="57:58">
      <c r="BE1339" s="146">
        <v>511411</v>
      </c>
      <c r="BF1339" s="146" t="s">
        <v>110</v>
      </c>
    </row>
    <row r="1340" spans="57:58">
      <c r="BE1340" s="146">
        <v>511420</v>
      </c>
      <c r="BF1340" s="146" t="s">
        <v>111</v>
      </c>
    </row>
    <row r="1341" spans="57:58">
      <c r="BE1341" s="146">
        <v>511421</v>
      </c>
      <c r="BF1341" s="146" t="s">
        <v>111</v>
      </c>
    </row>
    <row r="1342" spans="57:58">
      <c r="BE1342" s="146">
        <v>511430</v>
      </c>
      <c r="BF1342" s="146" t="s">
        <v>112</v>
      </c>
    </row>
    <row r="1343" spans="57:58">
      <c r="BE1343" s="146">
        <v>511431</v>
      </c>
      <c r="BF1343" s="146" t="s">
        <v>112</v>
      </c>
    </row>
    <row r="1344" spans="57:58">
      <c r="BE1344" s="146">
        <v>511440</v>
      </c>
      <c r="BF1344" s="146" t="s">
        <v>113</v>
      </c>
    </row>
    <row r="1345" spans="57:58">
      <c r="BE1345" s="146">
        <v>511441</v>
      </c>
      <c r="BF1345" s="146" t="s">
        <v>113</v>
      </c>
    </row>
    <row r="1346" spans="57:58">
      <c r="BE1346" s="146">
        <v>511450</v>
      </c>
      <c r="BF1346" s="146" t="s">
        <v>114</v>
      </c>
    </row>
    <row r="1347" spans="57:58">
      <c r="BE1347" s="146">
        <v>511451</v>
      </c>
      <c r="BF1347" s="146" t="s">
        <v>114</v>
      </c>
    </row>
    <row r="1348" spans="57:58">
      <c r="BE1348" s="146">
        <v>512000</v>
      </c>
      <c r="BF1348" s="146" t="s">
        <v>1288</v>
      </c>
    </row>
    <row r="1349" spans="57:58">
      <c r="BE1349" s="146">
        <v>512100</v>
      </c>
      <c r="BF1349" s="146" t="s">
        <v>1071</v>
      </c>
    </row>
    <row r="1350" spans="57:58">
      <c r="BE1350" s="146">
        <v>512110</v>
      </c>
      <c r="BF1350" s="146" t="s">
        <v>115</v>
      </c>
    </row>
    <row r="1351" spans="57:58">
      <c r="BE1351" s="146">
        <v>512111</v>
      </c>
      <c r="BF1351" s="146" t="s">
        <v>116</v>
      </c>
    </row>
    <row r="1352" spans="57:58">
      <c r="BE1352" s="146">
        <v>512112</v>
      </c>
      <c r="BF1352" s="146" t="s">
        <v>117</v>
      </c>
    </row>
    <row r="1353" spans="57:58">
      <c r="BE1353" s="146">
        <v>512113</v>
      </c>
      <c r="BF1353" s="146" t="s">
        <v>118</v>
      </c>
    </row>
    <row r="1354" spans="57:58">
      <c r="BE1354" s="146">
        <v>512114</v>
      </c>
      <c r="BF1354" s="146" t="s">
        <v>119</v>
      </c>
    </row>
    <row r="1355" spans="57:58">
      <c r="BE1355" s="146">
        <v>512115</v>
      </c>
      <c r="BF1355" s="146" t="s">
        <v>120</v>
      </c>
    </row>
    <row r="1356" spans="57:58">
      <c r="BE1356" s="146">
        <v>512116</v>
      </c>
      <c r="BF1356" s="146" t="s">
        <v>121</v>
      </c>
    </row>
    <row r="1357" spans="57:58">
      <c r="BE1357" s="146">
        <v>512117</v>
      </c>
      <c r="BF1357" s="146" t="s">
        <v>122</v>
      </c>
    </row>
    <row r="1358" spans="57:58">
      <c r="BE1358" s="146">
        <v>512120</v>
      </c>
      <c r="BF1358" s="146" t="s">
        <v>123</v>
      </c>
    </row>
    <row r="1359" spans="57:58">
      <c r="BE1359" s="146">
        <v>512121</v>
      </c>
      <c r="BF1359" s="146" t="s">
        <v>124</v>
      </c>
    </row>
    <row r="1360" spans="57:58">
      <c r="BE1360" s="146">
        <v>512122</v>
      </c>
      <c r="BF1360" s="146" t="s">
        <v>125</v>
      </c>
    </row>
    <row r="1361" spans="57:58">
      <c r="BE1361" s="146">
        <v>512130</v>
      </c>
      <c r="BF1361" s="146" t="s">
        <v>126</v>
      </c>
    </row>
    <row r="1362" spans="57:58">
      <c r="BE1362" s="146">
        <v>512131</v>
      </c>
      <c r="BF1362" s="146" t="s">
        <v>127</v>
      </c>
    </row>
    <row r="1363" spans="57:58">
      <c r="BE1363" s="146">
        <v>512132</v>
      </c>
      <c r="BF1363" s="146" t="s">
        <v>128</v>
      </c>
    </row>
    <row r="1364" spans="57:58">
      <c r="BE1364" s="146">
        <v>512140</v>
      </c>
      <c r="BF1364" s="146" t="s">
        <v>129</v>
      </c>
    </row>
    <row r="1365" spans="57:58">
      <c r="BE1365" s="146">
        <v>512141</v>
      </c>
      <c r="BF1365" s="146" t="s">
        <v>129</v>
      </c>
    </row>
    <row r="1366" spans="57:58">
      <c r="BE1366" s="146">
        <v>512200</v>
      </c>
      <c r="BF1366" s="146" t="s">
        <v>1072</v>
      </c>
    </row>
    <row r="1367" spans="57:58">
      <c r="BE1367" s="146">
        <v>512210</v>
      </c>
      <c r="BF1367" s="146" t="s">
        <v>130</v>
      </c>
    </row>
    <row r="1368" spans="57:58">
      <c r="BE1368" s="146">
        <v>512211</v>
      </c>
      <c r="BF1368" s="146" t="s">
        <v>729</v>
      </c>
    </row>
    <row r="1369" spans="57:58">
      <c r="BE1369" s="146">
        <v>512212</v>
      </c>
      <c r="BF1369" s="146" t="s">
        <v>735</v>
      </c>
    </row>
    <row r="1370" spans="57:58">
      <c r="BE1370" s="146">
        <v>512213</v>
      </c>
      <c r="BF1370" s="146" t="s">
        <v>131</v>
      </c>
    </row>
    <row r="1371" spans="57:58">
      <c r="BE1371" s="146">
        <v>512220</v>
      </c>
      <c r="BF1371" s="146" t="s">
        <v>730</v>
      </c>
    </row>
    <row r="1372" spans="57:58">
      <c r="BE1372" s="146">
        <v>512221</v>
      </c>
      <c r="BF1372" s="146" t="s">
        <v>730</v>
      </c>
    </row>
    <row r="1373" spans="57:58">
      <c r="BE1373" s="146">
        <v>512222</v>
      </c>
      <c r="BF1373" s="146" t="s">
        <v>132</v>
      </c>
    </row>
    <row r="1374" spans="57:58">
      <c r="BE1374" s="146">
        <v>512223</v>
      </c>
      <c r="BF1374" s="146" t="s">
        <v>133</v>
      </c>
    </row>
    <row r="1375" spans="57:58">
      <c r="BE1375" s="146">
        <v>512230</v>
      </c>
      <c r="BF1375" s="146" t="s">
        <v>134</v>
      </c>
    </row>
    <row r="1376" spans="57:58">
      <c r="BE1376" s="146">
        <v>512231</v>
      </c>
      <c r="BF1376" s="146" t="s">
        <v>135</v>
      </c>
    </row>
    <row r="1377" spans="57:58">
      <c r="BE1377" s="146">
        <v>512232</v>
      </c>
      <c r="BF1377" s="146" t="s">
        <v>565</v>
      </c>
    </row>
    <row r="1378" spans="57:58">
      <c r="BE1378" s="146">
        <v>512233</v>
      </c>
      <c r="BF1378" s="146" t="s">
        <v>136</v>
      </c>
    </row>
    <row r="1379" spans="57:58">
      <c r="BE1379" s="146">
        <v>512240</v>
      </c>
      <c r="BF1379" s="146" t="s">
        <v>732</v>
      </c>
    </row>
    <row r="1380" spans="57:58">
      <c r="BE1380" s="146">
        <v>512241</v>
      </c>
      <c r="BF1380" s="146" t="s">
        <v>137</v>
      </c>
    </row>
    <row r="1381" spans="57:58">
      <c r="BE1381" s="146">
        <v>512242</v>
      </c>
      <c r="BF1381" s="146" t="s">
        <v>138</v>
      </c>
    </row>
    <row r="1382" spans="57:58">
      <c r="BE1382" s="146">
        <v>512250</v>
      </c>
      <c r="BF1382" s="146" t="s">
        <v>733</v>
      </c>
    </row>
    <row r="1383" spans="57:58">
      <c r="BE1383" s="146">
        <v>512251</v>
      </c>
      <c r="BF1383" s="146" t="s">
        <v>139</v>
      </c>
    </row>
    <row r="1384" spans="57:58">
      <c r="BE1384" s="146">
        <v>512252</v>
      </c>
      <c r="BF1384" s="146" t="s">
        <v>140</v>
      </c>
    </row>
    <row r="1385" spans="57:58">
      <c r="BE1385" s="146">
        <v>512260</v>
      </c>
      <c r="BF1385" s="146" t="s">
        <v>141</v>
      </c>
    </row>
    <row r="1386" spans="57:58">
      <c r="BE1386" s="146">
        <v>512261</v>
      </c>
      <c r="BF1386" s="146" t="s">
        <v>141</v>
      </c>
    </row>
    <row r="1387" spans="57:58">
      <c r="BE1387" s="146">
        <v>512300</v>
      </c>
      <c r="BF1387" s="146" t="s">
        <v>1073</v>
      </c>
    </row>
    <row r="1388" spans="57:58">
      <c r="BE1388" s="146">
        <v>512310</v>
      </c>
      <c r="BF1388" s="146" t="s">
        <v>142</v>
      </c>
    </row>
    <row r="1389" spans="57:58">
      <c r="BE1389" s="146">
        <v>512311</v>
      </c>
      <c r="BF1389" s="146" t="s">
        <v>142</v>
      </c>
    </row>
    <row r="1390" spans="57:58">
      <c r="BE1390" s="146">
        <v>512320</v>
      </c>
      <c r="BF1390" s="146" t="s">
        <v>143</v>
      </c>
    </row>
    <row r="1391" spans="57:58">
      <c r="BE1391" s="146">
        <v>512321</v>
      </c>
      <c r="BF1391" s="146" t="s">
        <v>143</v>
      </c>
    </row>
    <row r="1392" spans="57:58">
      <c r="BE1392" s="146">
        <v>512400</v>
      </c>
      <c r="BF1392" s="146" t="s">
        <v>1074</v>
      </c>
    </row>
    <row r="1393" spans="57:58">
      <c r="BE1393" s="146">
        <v>512410</v>
      </c>
      <c r="BF1393" s="146" t="s">
        <v>1074</v>
      </c>
    </row>
    <row r="1394" spans="57:58">
      <c r="BE1394" s="146">
        <v>512411</v>
      </c>
      <c r="BF1394" s="146" t="s">
        <v>1074</v>
      </c>
    </row>
    <row r="1395" spans="57:58">
      <c r="BE1395" s="146">
        <v>512420</v>
      </c>
      <c r="BF1395" s="146" t="s">
        <v>144</v>
      </c>
    </row>
    <row r="1396" spans="57:58">
      <c r="BE1396" s="146">
        <v>512421</v>
      </c>
      <c r="BF1396" s="146" t="s">
        <v>144</v>
      </c>
    </row>
    <row r="1397" spans="57:58">
      <c r="BE1397" s="146">
        <v>512500</v>
      </c>
      <c r="BF1397" s="146" t="s">
        <v>1075</v>
      </c>
    </row>
    <row r="1398" spans="57:58">
      <c r="BE1398" s="146">
        <v>512510</v>
      </c>
      <c r="BF1398" s="146" t="s">
        <v>145</v>
      </c>
    </row>
    <row r="1399" spans="57:58">
      <c r="BE1399" s="146">
        <v>512511</v>
      </c>
      <c r="BF1399" s="146" t="s">
        <v>145</v>
      </c>
    </row>
    <row r="1400" spans="57:58">
      <c r="BE1400" s="146">
        <v>512520</v>
      </c>
      <c r="BF1400" s="146" t="s">
        <v>146</v>
      </c>
    </row>
    <row r="1401" spans="57:58">
      <c r="BE1401" s="146">
        <v>512521</v>
      </c>
      <c r="BF1401" s="146" t="s">
        <v>146</v>
      </c>
    </row>
    <row r="1402" spans="57:58">
      <c r="BE1402" s="146">
        <v>512530</v>
      </c>
      <c r="BF1402" s="146" t="s">
        <v>147</v>
      </c>
    </row>
    <row r="1403" spans="57:58">
      <c r="BE1403" s="146">
        <v>512531</v>
      </c>
      <c r="BF1403" s="146" t="s">
        <v>147</v>
      </c>
    </row>
    <row r="1404" spans="57:58">
      <c r="BE1404" s="146">
        <v>512540</v>
      </c>
      <c r="BF1404" s="146" t="s">
        <v>148</v>
      </c>
    </row>
    <row r="1405" spans="57:58">
      <c r="BE1405" s="146">
        <v>512541</v>
      </c>
      <c r="BF1405" s="146" t="s">
        <v>148</v>
      </c>
    </row>
    <row r="1406" spans="57:58">
      <c r="BE1406" s="146">
        <v>512600</v>
      </c>
      <c r="BF1406" s="146" t="s">
        <v>1076</v>
      </c>
    </row>
    <row r="1407" spans="57:58">
      <c r="BE1407" s="146">
        <v>512610</v>
      </c>
      <c r="BF1407" s="146" t="s">
        <v>149</v>
      </c>
    </row>
    <row r="1408" spans="57:58">
      <c r="BE1408" s="146">
        <v>512611</v>
      </c>
      <c r="BF1408" s="146" t="s">
        <v>149</v>
      </c>
    </row>
    <row r="1409" spans="57:58">
      <c r="BE1409" s="146">
        <v>512620</v>
      </c>
      <c r="BF1409" s="146" t="s">
        <v>150</v>
      </c>
    </row>
    <row r="1410" spans="57:58">
      <c r="BE1410" s="146">
        <v>512621</v>
      </c>
      <c r="BF1410" s="146" t="s">
        <v>150</v>
      </c>
    </row>
    <row r="1411" spans="57:58">
      <c r="BE1411" s="146">
        <v>512630</v>
      </c>
      <c r="BF1411" s="146" t="s">
        <v>151</v>
      </c>
    </row>
    <row r="1412" spans="57:58">
      <c r="BE1412" s="146">
        <v>512631</v>
      </c>
      <c r="BF1412" s="146" t="s">
        <v>151</v>
      </c>
    </row>
    <row r="1413" spans="57:58">
      <c r="BE1413" s="146">
        <v>512640</v>
      </c>
      <c r="BF1413" s="146" t="s">
        <v>152</v>
      </c>
    </row>
    <row r="1414" spans="57:58">
      <c r="BE1414" s="146">
        <v>512641</v>
      </c>
      <c r="BF1414" s="146" t="s">
        <v>152</v>
      </c>
    </row>
    <row r="1415" spans="57:58">
      <c r="BE1415" s="146">
        <v>512650</v>
      </c>
      <c r="BF1415" s="146" t="s">
        <v>153</v>
      </c>
    </row>
    <row r="1416" spans="57:58">
      <c r="BE1416" s="146">
        <v>512651</v>
      </c>
      <c r="BF1416" s="146" t="s">
        <v>153</v>
      </c>
    </row>
    <row r="1417" spans="57:58">
      <c r="BE1417" s="146">
        <v>512700</v>
      </c>
      <c r="BF1417" s="146" t="s">
        <v>1077</v>
      </c>
    </row>
    <row r="1418" spans="57:58">
      <c r="BE1418" s="146">
        <v>512710</v>
      </c>
      <c r="BF1418" s="146" t="s">
        <v>1077</v>
      </c>
    </row>
    <row r="1419" spans="57:58">
      <c r="BE1419" s="146">
        <v>512711</v>
      </c>
      <c r="BF1419" s="146" t="s">
        <v>1077</v>
      </c>
    </row>
    <row r="1420" spans="57:58">
      <c r="BE1420" s="146">
        <v>512720</v>
      </c>
      <c r="BF1420" s="146" t="s">
        <v>154</v>
      </c>
    </row>
    <row r="1421" spans="57:58">
      <c r="BE1421" s="146">
        <v>512721</v>
      </c>
      <c r="BF1421" s="146" t="s">
        <v>154</v>
      </c>
    </row>
    <row r="1422" spans="57:58">
      <c r="BE1422" s="146">
        <v>512800</v>
      </c>
      <c r="BF1422" s="146" t="s">
        <v>1078</v>
      </c>
    </row>
    <row r="1423" spans="57:58">
      <c r="BE1423" s="146">
        <v>512810</v>
      </c>
      <c r="BF1423" s="146" t="s">
        <v>1078</v>
      </c>
    </row>
    <row r="1424" spans="57:58">
      <c r="BE1424" s="146">
        <v>512811</v>
      </c>
      <c r="BF1424" s="146" t="s">
        <v>1078</v>
      </c>
    </row>
    <row r="1425" spans="57:58">
      <c r="BE1425" s="146">
        <v>512820</v>
      </c>
      <c r="BF1425" s="146" t="s">
        <v>155</v>
      </c>
    </row>
    <row r="1426" spans="57:58">
      <c r="BE1426" s="146">
        <v>512821</v>
      </c>
      <c r="BF1426" s="146" t="s">
        <v>155</v>
      </c>
    </row>
    <row r="1427" spans="57:58">
      <c r="BE1427" s="146">
        <v>512900</v>
      </c>
      <c r="BF1427" s="146" t="s">
        <v>1079</v>
      </c>
    </row>
    <row r="1428" spans="57:58">
      <c r="BE1428" s="146">
        <v>512910</v>
      </c>
      <c r="BF1428" s="146" t="s">
        <v>156</v>
      </c>
    </row>
    <row r="1429" spans="57:58">
      <c r="BE1429" s="146">
        <v>512911</v>
      </c>
      <c r="BF1429" s="146" t="s">
        <v>156</v>
      </c>
    </row>
    <row r="1430" spans="57:58">
      <c r="BE1430" s="146">
        <v>512920</v>
      </c>
      <c r="BF1430" s="146" t="s">
        <v>157</v>
      </c>
    </row>
    <row r="1431" spans="57:58">
      <c r="BE1431" s="146">
        <v>512921</v>
      </c>
      <c r="BF1431" s="146" t="s">
        <v>157</v>
      </c>
    </row>
    <row r="1432" spans="57:58">
      <c r="BE1432" s="146">
        <v>512930</v>
      </c>
      <c r="BF1432" s="146" t="s">
        <v>158</v>
      </c>
    </row>
    <row r="1433" spans="57:58">
      <c r="BE1433" s="146">
        <v>512931</v>
      </c>
      <c r="BF1433" s="146" t="s">
        <v>159</v>
      </c>
    </row>
    <row r="1434" spans="57:58">
      <c r="BE1434" s="146">
        <v>512932</v>
      </c>
      <c r="BF1434" s="146" t="s">
        <v>160</v>
      </c>
    </row>
    <row r="1435" spans="57:58">
      <c r="BE1435" s="146">
        <v>512933</v>
      </c>
      <c r="BF1435" s="146" t="s">
        <v>161</v>
      </c>
    </row>
    <row r="1436" spans="57:58">
      <c r="BE1436" s="146">
        <v>512940</v>
      </c>
      <c r="BF1436" s="146" t="s">
        <v>162</v>
      </c>
    </row>
    <row r="1437" spans="57:58">
      <c r="BE1437" s="146">
        <v>512941</v>
      </c>
      <c r="BF1437" s="146" t="s">
        <v>162</v>
      </c>
    </row>
    <row r="1438" spans="57:58">
      <c r="BE1438" s="146">
        <v>512950</v>
      </c>
      <c r="BF1438" s="146" t="s">
        <v>163</v>
      </c>
    </row>
    <row r="1439" spans="57:58">
      <c r="BE1439" s="146">
        <v>512951</v>
      </c>
      <c r="BF1439" s="146" t="s">
        <v>163</v>
      </c>
    </row>
    <row r="1440" spans="57:58">
      <c r="BE1440" s="146">
        <v>513000</v>
      </c>
      <c r="BF1440" s="146" t="s">
        <v>1289</v>
      </c>
    </row>
    <row r="1441" spans="57:58">
      <c r="BE1441" s="146">
        <v>513100</v>
      </c>
      <c r="BF1441" s="146" t="s">
        <v>1289</v>
      </c>
    </row>
    <row r="1442" spans="57:58">
      <c r="BE1442" s="146">
        <v>513110</v>
      </c>
      <c r="BF1442" s="146" t="s">
        <v>1289</v>
      </c>
    </row>
    <row r="1443" spans="57:58">
      <c r="BE1443" s="146">
        <v>513111</v>
      </c>
      <c r="BF1443" s="146" t="s">
        <v>1289</v>
      </c>
    </row>
    <row r="1444" spans="57:58">
      <c r="BE1444" s="146">
        <v>513119</v>
      </c>
      <c r="BF1444" s="146" t="s">
        <v>164</v>
      </c>
    </row>
    <row r="1445" spans="57:58">
      <c r="BE1445" s="146">
        <v>514000</v>
      </c>
      <c r="BF1445" s="146" t="s">
        <v>1290</v>
      </c>
    </row>
    <row r="1446" spans="57:58">
      <c r="BE1446" s="146">
        <v>514100</v>
      </c>
      <c r="BF1446" s="146" t="s">
        <v>1290</v>
      </c>
    </row>
    <row r="1447" spans="57:58">
      <c r="BE1447" s="146">
        <v>514110</v>
      </c>
      <c r="BF1447" s="146" t="s">
        <v>165</v>
      </c>
    </row>
    <row r="1448" spans="57:58">
      <c r="BE1448" s="146">
        <v>514111</v>
      </c>
      <c r="BF1448" s="146" t="s">
        <v>166</v>
      </c>
    </row>
    <row r="1449" spans="57:58">
      <c r="BE1449" s="146">
        <v>514112</v>
      </c>
      <c r="BF1449" s="146" t="s">
        <v>167</v>
      </c>
    </row>
    <row r="1450" spans="57:58">
      <c r="BE1450" s="146">
        <v>514113</v>
      </c>
      <c r="BF1450" s="146" t="s">
        <v>168</v>
      </c>
    </row>
    <row r="1451" spans="57:58">
      <c r="BE1451" s="146">
        <v>514114</v>
      </c>
      <c r="BF1451" s="146" t="s">
        <v>169</v>
      </c>
    </row>
    <row r="1452" spans="57:58">
      <c r="BE1452" s="146">
        <v>514115</v>
      </c>
      <c r="BF1452" s="146" t="s">
        <v>170</v>
      </c>
    </row>
    <row r="1453" spans="57:58">
      <c r="BE1453" s="146">
        <v>514116</v>
      </c>
      <c r="BF1453" s="146" t="s">
        <v>171</v>
      </c>
    </row>
    <row r="1454" spans="57:58">
      <c r="BE1454" s="146">
        <v>514117</v>
      </c>
      <c r="BF1454" s="146" t="s">
        <v>172</v>
      </c>
    </row>
    <row r="1455" spans="57:58">
      <c r="BE1455" s="146">
        <v>514118</v>
      </c>
      <c r="BF1455" s="146" t="s">
        <v>173</v>
      </c>
    </row>
    <row r="1456" spans="57:58">
      <c r="BE1456" s="146">
        <v>514119</v>
      </c>
      <c r="BF1456" s="146" t="s">
        <v>174</v>
      </c>
    </row>
    <row r="1457" spans="57:58">
      <c r="BE1457" s="146">
        <v>514120</v>
      </c>
      <c r="BF1457" s="146" t="s">
        <v>175</v>
      </c>
    </row>
    <row r="1458" spans="57:58">
      <c r="BE1458" s="146">
        <v>514121</v>
      </c>
      <c r="BF1458" s="146" t="s">
        <v>175</v>
      </c>
    </row>
    <row r="1459" spans="57:58">
      <c r="BE1459" s="146">
        <v>515000</v>
      </c>
      <c r="BF1459" s="146" t="s">
        <v>1259</v>
      </c>
    </row>
    <row r="1460" spans="57:58">
      <c r="BE1460" s="146">
        <v>515100</v>
      </c>
      <c r="BF1460" s="146" t="s">
        <v>1259</v>
      </c>
    </row>
    <row r="1461" spans="57:58">
      <c r="BE1461" s="146">
        <v>515110</v>
      </c>
      <c r="BF1461" s="146" t="s">
        <v>176</v>
      </c>
    </row>
    <row r="1462" spans="57:58">
      <c r="BE1462" s="146">
        <v>515111</v>
      </c>
      <c r="BF1462" s="146" t="s">
        <v>176</v>
      </c>
    </row>
    <row r="1463" spans="57:58">
      <c r="BE1463" s="146">
        <v>515120</v>
      </c>
      <c r="BF1463" s="146" t="s">
        <v>177</v>
      </c>
    </row>
    <row r="1464" spans="57:58">
      <c r="BE1464" s="146">
        <v>515121</v>
      </c>
      <c r="BF1464" s="146" t="s">
        <v>178</v>
      </c>
    </row>
    <row r="1465" spans="57:58">
      <c r="BE1465" s="146">
        <v>515122</v>
      </c>
      <c r="BF1465" s="146" t="s">
        <v>179</v>
      </c>
    </row>
    <row r="1466" spans="57:58">
      <c r="BE1466" s="146">
        <v>515123</v>
      </c>
      <c r="BF1466" s="146" t="s">
        <v>180</v>
      </c>
    </row>
    <row r="1467" spans="57:58">
      <c r="BE1467" s="146">
        <v>515124</v>
      </c>
      <c r="BF1467" s="146" t="s">
        <v>181</v>
      </c>
    </row>
    <row r="1468" spans="57:58">
      <c r="BE1468" s="146">
        <v>515125</v>
      </c>
      <c r="BF1468" s="146" t="s">
        <v>182</v>
      </c>
    </row>
    <row r="1469" spans="57:58">
      <c r="BE1469" s="146">
        <v>515126</v>
      </c>
      <c r="BF1469" s="146" t="s">
        <v>183</v>
      </c>
    </row>
    <row r="1470" spans="57:58">
      <c r="BE1470" s="146">
        <v>515129</v>
      </c>
      <c r="BF1470" s="146" t="s">
        <v>184</v>
      </c>
    </row>
    <row r="1471" spans="57:58">
      <c r="BE1471" s="146">
        <v>515190</v>
      </c>
      <c r="BF1471" s="146" t="s">
        <v>185</v>
      </c>
    </row>
    <row r="1472" spans="57:58">
      <c r="BE1472" s="146">
        <v>515191</v>
      </c>
      <c r="BF1472" s="146" t="s">
        <v>186</v>
      </c>
    </row>
    <row r="1473" spans="57:58">
      <c r="BE1473" s="146">
        <v>515192</v>
      </c>
      <c r="BF1473" s="146" t="s">
        <v>187</v>
      </c>
    </row>
    <row r="1474" spans="57:58">
      <c r="BE1474" s="146">
        <v>515193</v>
      </c>
      <c r="BF1474" s="146" t="s">
        <v>188</v>
      </c>
    </row>
    <row r="1475" spans="57:58">
      <c r="BE1475" s="146">
        <v>515194</v>
      </c>
      <c r="BF1475" s="146" t="s">
        <v>189</v>
      </c>
    </row>
    <row r="1476" spans="57:58">
      <c r="BE1476" s="146">
        <v>515195</v>
      </c>
      <c r="BF1476" s="146" t="s">
        <v>190</v>
      </c>
    </row>
    <row r="1477" spans="57:58">
      <c r="BE1477" s="146">
        <v>515196</v>
      </c>
      <c r="BF1477" s="146" t="s">
        <v>191</v>
      </c>
    </row>
    <row r="1478" spans="57:58">
      <c r="BE1478" s="146">
        <v>515197</v>
      </c>
      <c r="BF1478" s="146" t="s">
        <v>192</v>
      </c>
    </row>
    <row r="1479" spans="57:58">
      <c r="BE1479" s="146">
        <v>515199</v>
      </c>
      <c r="BF1479" s="146" t="s">
        <v>185</v>
      </c>
    </row>
    <row r="1480" spans="57:58">
      <c r="BE1480" s="146">
        <v>520000</v>
      </c>
      <c r="BF1480" s="146" t="s">
        <v>1080</v>
      </c>
    </row>
    <row r="1481" spans="57:58">
      <c r="BE1481" s="146">
        <v>521000</v>
      </c>
      <c r="BF1481" s="146" t="s">
        <v>1291</v>
      </c>
    </row>
    <row r="1482" spans="57:58">
      <c r="BE1482" s="146">
        <v>521100</v>
      </c>
      <c r="BF1482" s="146" t="s">
        <v>1291</v>
      </c>
    </row>
    <row r="1483" spans="57:58">
      <c r="BE1483" s="146">
        <v>521110</v>
      </c>
      <c r="BF1483" s="146" t="s">
        <v>1291</v>
      </c>
    </row>
    <row r="1484" spans="57:58">
      <c r="BE1484" s="146">
        <v>521111</v>
      </c>
      <c r="BF1484" s="146" t="s">
        <v>1291</v>
      </c>
    </row>
    <row r="1485" spans="57:58">
      <c r="BE1485" s="146">
        <v>522000</v>
      </c>
      <c r="BF1485" s="146" t="s">
        <v>1292</v>
      </c>
    </row>
    <row r="1486" spans="57:58">
      <c r="BE1486" s="146">
        <v>522100</v>
      </c>
      <c r="BF1486" s="146" t="s">
        <v>1081</v>
      </c>
    </row>
    <row r="1487" spans="57:58">
      <c r="BE1487" s="146">
        <v>522110</v>
      </c>
      <c r="BF1487" s="146" t="s">
        <v>1081</v>
      </c>
    </row>
    <row r="1488" spans="57:58">
      <c r="BE1488" s="146">
        <v>522111</v>
      </c>
      <c r="BF1488" s="146" t="s">
        <v>1081</v>
      </c>
    </row>
    <row r="1489" spans="57:58">
      <c r="BE1489" s="146">
        <v>522200</v>
      </c>
      <c r="BF1489" s="146" t="s">
        <v>1082</v>
      </c>
    </row>
    <row r="1490" spans="57:58">
      <c r="BE1490" s="146">
        <v>522210</v>
      </c>
      <c r="BF1490" s="146" t="s">
        <v>1082</v>
      </c>
    </row>
    <row r="1491" spans="57:58">
      <c r="BE1491" s="146">
        <v>522211</v>
      </c>
      <c r="BF1491" s="146" t="s">
        <v>1082</v>
      </c>
    </row>
    <row r="1492" spans="57:58">
      <c r="BE1492" s="146">
        <v>522300</v>
      </c>
      <c r="BF1492" s="146" t="s">
        <v>1083</v>
      </c>
    </row>
    <row r="1493" spans="57:58">
      <c r="BE1493" s="146">
        <v>522310</v>
      </c>
      <c r="BF1493" s="146" t="s">
        <v>1083</v>
      </c>
    </row>
    <row r="1494" spans="57:58">
      <c r="BE1494" s="146">
        <v>522311</v>
      </c>
      <c r="BF1494" s="146" t="s">
        <v>1083</v>
      </c>
    </row>
    <row r="1495" spans="57:58">
      <c r="BE1495" s="146">
        <v>523000</v>
      </c>
      <c r="BF1495" s="146" t="s">
        <v>1260</v>
      </c>
    </row>
    <row r="1496" spans="57:58">
      <c r="BE1496" s="146">
        <v>523100</v>
      </c>
      <c r="BF1496" s="146" t="s">
        <v>1260</v>
      </c>
    </row>
    <row r="1497" spans="57:58">
      <c r="BE1497" s="146">
        <v>523110</v>
      </c>
      <c r="BF1497" s="146" t="s">
        <v>1260</v>
      </c>
    </row>
    <row r="1498" spans="57:58">
      <c r="BE1498" s="146">
        <v>523111</v>
      </c>
      <c r="BF1498" s="146" t="s">
        <v>1260</v>
      </c>
    </row>
    <row r="1499" spans="57:58">
      <c r="BE1499" s="146">
        <v>530000</v>
      </c>
      <c r="BF1499" s="146" t="s">
        <v>1261</v>
      </c>
    </row>
    <row r="1500" spans="57:58">
      <c r="BE1500" s="146">
        <v>531000</v>
      </c>
      <c r="BF1500" s="146" t="s">
        <v>1261</v>
      </c>
    </row>
    <row r="1501" spans="57:58">
      <c r="BE1501" s="146">
        <v>531100</v>
      </c>
      <c r="BF1501" s="146" t="s">
        <v>1261</v>
      </c>
    </row>
    <row r="1502" spans="57:58">
      <c r="BE1502" s="146">
        <v>531110</v>
      </c>
      <c r="BF1502" s="146" t="s">
        <v>1261</v>
      </c>
    </row>
    <row r="1503" spans="57:58">
      <c r="BE1503" s="146">
        <v>531111</v>
      </c>
      <c r="BF1503" s="146" t="s">
        <v>1261</v>
      </c>
    </row>
    <row r="1504" spans="57:58">
      <c r="BE1504" s="146">
        <v>540000</v>
      </c>
      <c r="BF1504" s="146" t="s">
        <v>1084</v>
      </c>
    </row>
    <row r="1505" spans="57:58">
      <c r="BE1505" s="146">
        <v>541000</v>
      </c>
      <c r="BF1505" s="146" t="s">
        <v>1293</v>
      </c>
    </row>
    <row r="1506" spans="57:58">
      <c r="BE1506" s="146">
        <v>541100</v>
      </c>
      <c r="BF1506" s="146" t="s">
        <v>1293</v>
      </c>
    </row>
    <row r="1507" spans="57:58">
      <c r="BE1507" s="146">
        <v>541110</v>
      </c>
      <c r="BF1507" s="146" t="s">
        <v>193</v>
      </c>
    </row>
    <row r="1508" spans="57:58">
      <c r="BE1508" s="146">
        <v>541111</v>
      </c>
      <c r="BF1508" s="146" t="s">
        <v>194</v>
      </c>
    </row>
    <row r="1509" spans="57:58">
      <c r="BE1509" s="146">
        <v>541112</v>
      </c>
      <c r="BF1509" s="146" t="s">
        <v>195</v>
      </c>
    </row>
    <row r="1510" spans="57:58">
      <c r="BE1510" s="146">
        <v>541113</v>
      </c>
      <c r="BF1510" s="146" t="s">
        <v>196</v>
      </c>
    </row>
    <row r="1511" spans="57:58">
      <c r="BE1511" s="146">
        <v>541114</v>
      </c>
      <c r="BF1511" s="146" t="s">
        <v>197</v>
      </c>
    </row>
    <row r="1512" spans="57:58">
      <c r="BE1512" s="146">
        <v>541115</v>
      </c>
      <c r="BF1512" s="146" t="s">
        <v>198</v>
      </c>
    </row>
    <row r="1513" spans="57:58">
      <c r="BE1513" s="146">
        <v>541120</v>
      </c>
      <c r="BF1513" s="146" t="s">
        <v>199</v>
      </c>
    </row>
    <row r="1514" spans="57:58">
      <c r="BE1514" s="146">
        <v>541121</v>
      </c>
      <c r="BF1514" s="146" t="s">
        <v>200</v>
      </c>
    </row>
    <row r="1515" spans="57:58">
      <c r="BE1515" s="146">
        <v>541122</v>
      </c>
      <c r="BF1515" s="146" t="s">
        <v>201</v>
      </c>
    </row>
    <row r="1516" spans="57:58">
      <c r="BE1516" s="146">
        <v>541123</v>
      </c>
      <c r="BF1516" s="146" t="s">
        <v>202</v>
      </c>
    </row>
    <row r="1517" spans="57:58">
      <c r="BE1517" s="146">
        <v>541124</v>
      </c>
      <c r="BF1517" s="146" t="s">
        <v>203</v>
      </c>
    </row>
    <row r="1518" spans="57:58">
      <c r="BE1518" s="146">
        <v>541125</v>
      </c>
      <c r="BF1518" s="146" t="s">
        <v>204</v>
      </c>
    </row>
    <row r="1519" spans="57:58">
      <c r="BE1519" s="146">
        <v>542000</v>
      </c>
      <c r="BF1519" s="146" t="s">
        <v>1294</v>
      </c>
    </row>
    <row r="1520" spans="57:58">
      <c r="BE1520" s="146">
        <v>542100</v>
      </c>
      <c r="BF1520" s="146" t="s">
        <v>1085</v>
      </c>
    </row>
    <row r="1521" spans="57:58">
      <c r="BE1521" s="146">
        <v>542110</v>
      </c>
      <c r="BF1521" s="146" t="s">
        <v>1085</v>
      </c>
    </row>
    <row r="1522" spans="57:58">
      <c r="BE1522" s="146">
        <v>542111</v>
      </c>
      <c r="BF1522" s="146" t="s">
        <v>1085</v>
      </c>
    </row>
    <row r="1523" spans="57:58">
      <c r="BE1523" s="146">
        <v>542112</v>
      </c>
      <c r="BF1523" s="146" t="s">
        <v>205</v>
      </c>
    </row>
    <row r="1524" spans="57:58">
      <c r="BE1524" s="146">
        <v>542113</v>
      </c>
      <c r="BF1524" s="146" t="s">
        <v>206</v>
      </c>
    </row>
    <row r="1525" spans="57:58">
      <c r="BE1525" s="146">
        <v>542120</v>
      </c>
      <c r="BF1525" s="146" t="s">
        <v>207</v>
      </c>
    </row>
    <row r="1526" spans="57:58">
      <c r="BE1526" s="146">
        <v>542121</v>
      </c>
      <c r="BF1526" s="146" t="s">
        <v>208</v>
      </c>
    </row>
    <row r="1527" spans="57:58">
      <c r="BE1527" s="146">
        <v>542122</v>
      </c>
      <c r="BF1527" s="146" t="s">
        <v>209</v>
      </c>
    </row>
    <row r="1528" spans="57:58">
      <c r="BE1528" s="146">
        <v>542123</v>
      </c>
      <c r="BF1528" s="146" t="s">
        <v>210</v>
      </c>
    </row>
    <row r="1529" spans="57:58">
      <c r="BE1529" s="146">
        <v>543000</v>
      </c>
      <c r="BF1529" s="146" t="s">
        <v>1262</v>
      </c>
    </row>
    <row r="1530" spans="57:58">
      <c r="BE1530" s="146">
        <v>543100</v>
      </c>
      <c r="BF1530" s="146" t="s">
        <v>1086</v>
      </c>
    </row>
    <row r="1531" spans="57:58">
      <c r="BE1531" s="146">
        <v>543110</v>
      </c>
      <c r="BF1531" s="146" t="s">
        <v>1086</v>
      </c>
    </row>
    <row r="1532" spans="57:58">
      <c r="BE1532" s="146">
        <v>543111</v>
      </c>
      <c r="BF1532" s="146" t="s">
        <v>211</v>
      </c>
    </row>
    <row r="1533" spans="57:58">
      <c r="BE1533" s="146">
        <v>543120</v>
      </c>
      <c r="BF1533" s="146" t="s">
        <v>212</v>
      </c>
    </row>
    <row r="1534" spans="57:58">
      <c r="BE1534" s="146">
        <v>543121</v>
      </c>
      <c r="BF1534" s="146" t="s">
        <v>213</v>
      </c>
    </row>
    <row r="1535" spans="57:58">
      <c r="BE1535" s="146">
        <v>543200</v>
      </c>
      <c r="BF1535" s="146" t="s">
        <v>1087</v>
      </c>
    </row>
    <row r="1536" spans="57:58">
      <c r="BE1536" s="146">
        <v>543210</v>
      </c>
      <c r="BF1536" s="146" t="s">
        <v>1087</v>
      </c>
    </row>
    <row r="1537" spans="57:58">
      <c r="BE1537" s="146">
        <v>543211</v>
      </c>
      <c r="BF1537" s="146" t="s">
        <v>214</v>
      </c>
    </row>
    <row r="1538" spans="57:58">
      <c r="BE1538" s="146">
        <v>543220</v>
      </c>
      <c r="BF1538" s="146" t="s">
        <v>215</v>
      </c>
    </row>
    <row r="1539" spans="57:58">
      <c r="BE1539" s="146">
        <v>543221</v>
      </c>
      <c r="BF1539" s="146" t="s">
        <v>215</v>
      </c>
    </row>
    <row r="1540" spans="57:58">
      <c r="BE1540" s="146">
        <v>550000</v>
      </c>
      <c r="BF1540" s="146" t="s">
        <v>1263</v>
      </c>
    </row>
    <row r="1541" spans="57:58">
      <c r="BE1541" s="146">
        <v>551000</v>
      </c>
      <c r="BF1541" s="146" t="s">
        <v>1263</v>
      </c>
    </row>
    <row r="1542" spans="57:58">
      <c r="BE1542" s="146">
        <v>551100</v>
      </c>
      <c r="BF1542" s="146" t="s">
        <v>1263</v>
      </c>
    </row>
    <row r="1543" spans="57:58">
      <c r="BE1543" s="146">
        <v>551110</v>
      </c>
      <c r="BF1543" s="146" t="s">
        <v>1263</v>
      </c>
    </row>
    <row r="1544" spans="57:58">
      <c r="BE1544" s="146">
        <v>551111</v>
      </c>
      <c r="BF1544" s="146" t="s">
        <v>1263</v>
      </c>
    </row>
    <row r="1545" spans="57:58">
      <c r="BE1545" s="146">
        <v>551120</v>
      </c>
      <c r="BF1545" s="146" t="s">
        <v>216</v>
      </c>
    </row>
    <row r="1546" spans="57:58">
      <c r="BE1546" s="146">
        <v>551121</v>
      </c>
      <c r="BF1546" s="146" t="s">
        <v>216</v>
      </c>
    </row>
    <row r="1547" spans="57:58">
      <c r="BE1547" s="146">
        <v>600000</v>
      </c>
      <c r="BF1547" s="146" t="s">
        <v>1088</v>
      </c>
    </row>
    <row r="1548" spans="57:58">
      <c r="BE1548" s="146">
        <v>610000</v>
      </c>
      <c r="BF1548" s="146" t="s">
        <v>1089</v>
      </c>
    </row>
    <row r="1549" spans="57:58">
      <c r="BE1549" s="146">
        <v>611000</v>
      </c>
      <c r="BF1549" s="146" t="s">
        <v>1264</v>
      </c>
    </row>
    <row r="1550" spans="57:58">
      <c r="BE1550" s="146">
        <v>611100</v>
      </c>
      <c r="BF1550" s="146" t="s">
        <v>1091</v>
      </c>
    </row>
    <row r="1551" spans="57:58">
      <c r="BE1551" s="146">
        <v>611110</v>
      </c>
      <c r="BF1551" s="146" t="s">
        <v>217</v>
      </c>
    </row>
    <row r="1552" spans="57:58">
      <c r="BE1552" s="146">
        <v>611111</v>
      </c>
      <c r="BF1552" s="146" t="s">
        <v>217</v>
      </c>
    </row>
    <row r="1553" spans="57:58">
      <c r="BE1553" s="146">
        <v>611120</v>
      </c>
      <c r="BF1553" s="146" t="s">
        <v>218</v>
      </c>
    </row>
    <row r="1554" spans="57:58">
      <c r="BE1554" s="146">
        <v>611121</v>
      </c>
      <c r="BF1554" s="146" t="s">
        <v>218</v>
      </c>
    </row>
    <row r="1555" spans="57:58">
      <c r="BE1555" s="146">
        <v>611122</v>
      </c>
      <c r="BF1555" s="146" t="s">
        <v>219</v>
      </c>
    </row>
    <row r="1556" spans="57:58">
      <c r="BE1556" s="146">
        <v>611200</v>
      </c>
      <c r="BF1556" s="146" t="s">
        <v>1092</v>
      </c>
    </row>
    <row r="1557" spans="57:58">
      <c r="BE1557" s="146">
        <v>611210</v>
      </c>
      <c r="BF1557" s="146" t="s">
        <v>220</v>
      </c>
    </row>
    <row r="1558" spans="57:58">
      <c r="BE1558" s="146">
        <v>611211</v>
      </c>
      <c r="BF1558" s="146" t="s">
        <v>220</v>
      </c>
    </row>
    <row r="1559" spans="57:58">
      <c r="BE1559" s="146">
        <v>611220</v>
      </c>
      <c r="BF1559" s="146" t="s">
        <v>221</v>
      </c>
    </row>
    <row r="1560" spans="57:58">
      <c r="BE1560" s="146">
        <v>611221</v>
      </c>
      <c r="BF1560" s="146" t="s">
        <v>221</v>
      </c>
    </row>
    <row r="1561" spans="57:58">
      <c r="BE1561" s="146">
        <v>611230</v>
      </c>
      <c r="BF1561" s="146" t="s">
        <v>222</v>
      </c>
    </row>
    <row r="1562" spans="57:58">
      <c r="BE1562" s="146">
        <v>611231</v>
      </c>
      <c r="BF1562" s="146" t="s">
        <v>222</v>
      </c>
    </row>
    <row r="1563" spans="57:58">
      <c r="BE1563" s="146">
        <v>611240</v>
      </c>
      <c r="BF1563" s="146" t="s">
        <v>223</v>
      </c>
    </row>
    <row r="1564" spans="57:58">
      <c r="BE1564" s="146">
        <v>611241</v>
      </c>
      <c r="BF1564" s="146" t="s">
        <v>223</v>
      </c>
    </row>
    <row r="1565" spans="57:58">
      <c r="BE1565" s="146">
        <v>611250</v>
      </c>
      <c r="BF1565" s="146" t="s">
        <v>224</v>
      </c>
    </row>
    <row r="1566" spans="57:58">
      <c r="BE1566" s="146">
        <v>611251</v>
      </c>
      <c r="BF1566" s="146" t="s">
        <v>225</v>
      </c>
    </row>
    <row r="1567" spans="57:58">
      <c r="BE1567" s="146">
        <v>611252</v>
      </c>
      <c r="BF1567" s="146" t="s">
        <v>226</v>
      </c>
    </row>
    <row r="1568" spans="57:58">
      <c r="BE1568" s="146">
        <v>611255</v>
      </c>
      <c r="BF1568" s="146" t="s">
        <v>227</v>
      </c>
    </row>
    <row r="1569" spans="57:58">
      <c r="BE1569" s="146">
        <v>611256</v>
      </c>
      <c r="BF1569" s="146" t="s">
        <v>228</v>
      </c>
    </row>
    <row r="1570" spans="57:58">
      <c r="BE1570" s="146">
        <v>611300</v>
      </c>
      <c r="BF1570" s="146" t="s">
        <v>1093</v>
      </c>
    </row>
    <row r="1571" spans="57:58">
      <c r="BE1571" s="146">
        <v>611310</v>
      </c>
      <c r="BF1571" s="146" t="s">
        <v>229</v>
      </c>
    </row>
    <row r="1572" spans="57:58">
      <c r="BE1572" s="146">
        <v>611311</v>
      </c>
      <c r="BF1572" s="146" t="s">
        <v>229</v>
      </c>
    </row>
    <row r="1573" spans="57:58">
      <c r="BE1573" s="146">
        <v>611390</v>
      </c>
      <c r="BF1573" s="146" t="s">
        <v>230</v>
      </c>
    </row>
    <row r="1574" spans="57:58">
      <c r="BE1574" s="146">
        <v>611391</v>
      </c>
      <c r="BF1574" s="146" t="s">
        <v>230</v>
      </c>
    </row>
    <row r="1575" spans="57:58">
      <c r="BE1575" s="146">
        <v>611400</v>
      </c>
      <c r="BF1575" s="146" t="s">
        <v>1094</v>
      </c>
    </row>
    <row r="1576" spans="57:58">
      <c r="BE1576" s="146">
        <v>611410</v>
      </c>
      <c r="BF1576" s="146" t="s">
        <v>1094</v>
      </c>
    </row>
    <row r="1577" spans="57:58">
      <c r="BE1577" s="146">
        <v>611411</v>
      </c>
      <c r="BF1577" s="146" t="s">
        <v>1094</v>
      </c>
    </row>
    <row r="1578" spans="57:58">
      <c r="BE1578" s="146">
        <v>611500</v>
      </c>
      <c r="BF1578" s="146" t="s">
        <v>1095</v>
      </c>
    </row>
    <row r="1579" spans="57:58">
      <c r="BE1579" s="146">
        <v>611510</v>
      </c>
      <c r="BF1579" s="146" t="s">
        <v>1095</v>
      </c>
    </row>
    <row r="1580" spans="57:58">
      <c r="BE1580" s="146">
        <v>611511</v>
      </c>
      <c r="BF1580" s="146" t="s">
        <v>1095</v>
      </c>
    </row>
    <row r="1581" spans="57:58">
      <c r="BE1581" s="146">
        <v>611600</v>
      </c>
      <c r="BF1581" s="146" t="s">
        <v>1096</v>
      </c>
    </row>
    <row r="1582" spans="57:58">
      <c r="BE1582" s="146">
        <v>611610</v>
      </c>
      <c r="BF1582" s="146" t="s">
        <v>1096</v>
      </c>
    </row>
    <row r="1583" spans="57:58">
      <c r="BE1583" s="146">
        <v>611611</v>
      </c>
      <c r="BF1583" s="146" t="s">
        <v>1096</v>
      </c>
    </row>
    <row r="1584" spans="57:58">
      <c r="BE1584" s="146">
        <v>611700</v>
      </c>
      <c r="BF1584" s="146" t="s">
        <v>1097</v>
      </c>
    </row>
    <row r="1585" spans="57:58">
      <c r="BE1585" s="146">
        <v>611710</v>
      </c>
      <c r="BF1585" s="146" t="s">
        <v>1097</v>
      </c>
    </row>
    <row r="1586" spans="57:58">
      <c r="BE1586" s="146">
        <v>611711</v>
      </c>
      <c r="BF1586" s="146" t="s">
        <v>1097</v>
      </c>
    </row>
    <row r="1587" spans="57:58">
      <c r="BE1587" s="146">
        <v>611800</v>
      </c>
      <c r="BF1587" s="146" t="s">
        <v>1098</v>
      </c>
    </row>
    <row r="1588" spans="57:58">
      <c r="BE1588" s="146">
        <v>611810</v>
      </c>
      <c r="BF1588" s="146" t="s">
        <v>1098</v>
      </c>
    </row>
    <row r="1589" spans="57:58">
      <c r="BE1589" s="146">
        <v>611811</v>
      </c>
      <c r="BF1589" s="146" t="s">
        <v>1098</v>
      </c>
    </row>
    <row r="1590" spans="57:58">
      <c r="BE1590" s="146">
        <v>611900</v>
      </c>
      <c r="BF1590" s="146" t="s">
        <v>1099</v>
      </c>
    </row>
    <row r="1591" spans="57:58">
      <c r="BE1591" s="146">
        <v>611910</v>
      </c>
      <c r="BF1591" s="146" t="s">
        <v>231</v>
      </c>
    </row>
    <row r="1592" spans="57:58">
      <c r="BE1592" s="146">
        <v>611911</v>
      </c>
      <c r="BF1592" s="146" t="s">
        <v>231</v>
      </c>
    </row>
    <row r="1593" spans="57:58">
      <c r="BE1593" s="146">
        <v>611920</v>
      </c>
      <c r="BF1593" s="146" t="s">
        <v>232</v>
      </c>
    </row>
    <row r="1594" spans="57:58">
      <c r="BE1594" s="146">
        <v>611921</v>
      </c>
      <c r="BF1594" s="146" t="s">
        <v>232</v>
      </c>
    </row>
    <row r="1595" spans="57:58">
      <c r="BE1595" s="146">
        <v>612000</v>
      </c>
      <c r="BF1595" s="146" t="s">
        <v>1100</v>
      </c>
    </row>
    <row r="1596" spans="57:58">
      <c r="BE1596" s="146">
        <v>612100</v>
      </c>
      <c r="BF1596" s="146" t="s">
        <v>1101</v>
      </c>
    </row>
    <row r="1597" spans="57:58">
      <c r="BE1597" s="146">
        <v>612110</v>
      </c>
      <c r="BF1597" s="146" t="s">
        <v>233</v>
      </c>
    </row>
    <row r="1598" spans="57:58">
      <c r="BE1598" s="146">
        <v>612111</v>
      </c>
      <c r="BF1598" s="146" t="s">
        <v>233</v>
      </c>
    </row>
    <row r="1599" spans="57:58">
      <c r="BE1599" s="146">
        <v>612120</v>
      </c>
      <c r="BF1599" s="146" t="s">
        <v>234</v>
      </c>
    </row>
    <row r="1600" spans="57:58">
      <c r="BE1600" s="146">
        <v>612121</v>
      </c>
      <c r="BF1600" s="146" t="s">
        <v>234</v>
      </c>
    </row>
    <row r="1601" spans="57:58">
      <c r="BE1601" s="146">
        <v>612122</v>
      </c>
      <c r="BF1601" s="146" t="s">
        <v>235</v>
      </c>
    </row>
    <row r="1602" spans="57:58">
      <c r="BE1602" s="146">
        <v>612200</v>
      </c>
      <c r="BF1602" s="146" t="s">
        <v>1102</v>
      </c>
    </row>
    <row r="1603" spans="57:58">
      <c r="BE1603" s="146">
        <v>612210</v>
      </c>
      <c r="BF1603" s="146" t="s">
        <v>236</v>
      </c>
    </row>
    <row r="1604" spans="57:58">
      <c r="BE1604" s="146">
        <v>612211</v>
      </c>
      <c r="BF1604" s="146" t="s">
        <v>236</v>
      </c>
    </row>
    <row r="1605" spans="57:58">
      <c r="BE1605" s="146">
        <v>612220</v>
      </c>
      <c r="BF1605" s="146" t="s">
        <v>237</v>
      </c>
    </row>
    <row r="1606" spans="57:58">
      <c r="BE1606" s="146">
        <v>612221</v>
      </c>
      <c r="BF1606" s="146" t="s">
        <v>237</v>
      </c>
    </row>
    <row r="1607" spans="57:58">
      <c r="BE1607" s="146">
        <v>612290</v>
      </c>
      <c r="BF1607" s="146" t="s">
        <v>238</v>
      </c>
    </row>
    <row r="1608" spans="57:58">
      <c r="BE1608" s="146">
        <v>612291</v>
      </c>
      <c r="BF1608" s="146" t="s">
        <v>238</v>
      </c>
    </row>
    <row r="1609" spans="57:58">
      <c r="BE1609" s="146">
        <v>612300</v>
      </c>
      <c r="BF1609" s="146" t="s">
        <v>1103</v>
      </c>
    </row>
    <row r="1610" spans="57:58">
      <c r="BE1610" s="146">
        <v>612310</v>
      </c>
      <c r="BF1610" s="146" t="s">
        <v>239</v>
      </c>
    </row>
    <row r="1611" spans="57:58">
      <c r="BE1611" s="146">
        <v>612311</v>
      </c>
      <c r="BF1611" s="146" t="s">
        <v>239</v>
      </c>
    </row>
    <row r="1612" spans="57:58">
      <c r="BE1612" s="146">
        <v>612320</v>
      </c>
      <c r="BF1612" s="146" t="s">
        <v>240</v>
      </c>
    </row>
    <row r="1613" spans="57:58">
      <c r="BE1613" s="146">
        <v>612321</v>
      </c>
      <c r="BF1613" s="146" t="s">
        <v>240</v>
      </c>
    </row>
    <row r="1614" spans="57:58">
      <c r="BE1614" s="146">
        <v>612330</v>
      </c>
      <c r="BF1614" s="146" t="s">
        <v>241</v>
      </c>
    </row>
    <row r="1615" spans="57:58">
      <c r="BE1615" s="146">
        <v>612331</v>
      </c>
      <c r="BF1615" s="146" t="s">
        <v>241</v>
      </c>
    </row>
    <row r="1616" spans="57:58">
      <c r="BE1616" s="146">
        <v>612340</v>
      </c>
      <c r="BF1616" s="146" t="s">
        <v>242</v>
      </c>
    </row>
    <row r="1617" spans="57:58">
      <c r="BE1617" s="146">
        <v>612341</v>
      </c>
      <c r="BF1617" s="146" t="s">
        <v>242</v>
      </c>
    </row>
    <row r="1618" spans="57:58">
      <c r="BE1618" s="146">
        <v>612350</v>
      </c>
      <c r="BF1618" s="146" t="s">
        <v>243</v>
      </c>
    </row>
    <row r="1619" spans="57:58">
      <c r="BE1619" s="146">
        <v>612351</v>
      </c>
      <c r="BF1619" s="146" t="s">
        <v>243</v>
      </c>
    </row>
    <row r="1620" spans="57:58">
      <c r="BE1620" s="146">
        <v>612390</v>
      </c>
      <c r="BF1620" s="146" t="s">
        <v>244</v>
      </c>
    </row>
    <row r="1621" spans="57:58">
      <c r="BE1621" s="146">
        <v>612391</v>
      </c>
      <c r="BF1621" s="146" t="s">
        <v>244</v>
      </c>
    </row>
    <row r="1622" spans="57:58">
      <c r="BE1622" s="146">
        <v>612400</v>
      </c>
      <c r="BF1622" s="146" t="s">
        <v>245</v>
      </c>
    </row>
    <row r="1623" spans="57:58">
      <c r="BE1623" s="146">
        <v>612410</v>
      </c>
      <c r="BF1623" s="146" t="s">
        <v>246</v>
      </c>
    </row>
    <row r="1624" spans="57:58">
      <c r="BE1624" s="146">
        <v>612411</v>
      </c>
      <c r="BF1624" s="146" t="s">
        <v>246</v>
      </c>
    </row>
    <row r="1625" spans="57:58">
      <c r="BE1625" s="146">
        <v>612490</v>
      </c>
      <c r="BF1625" s="146" t="s">
        <v>247</v>
      </c>
    </row>
    <row r="1626" spans="57:58">
      <c r="BE1626" s="146">
        <v>612491</v>
      </c>
      <c r="BF1626" s="146" t="s">
        <v>247</v>
      </c>
    </row>
    <row r="1627" spans="57:58">
      <c r="BE1627" s="146">
        <v>612500</v>
      </c>
      <c r="BF1627" s="146" t="s">
        <v>248</v>
      </c>
    </row>
    <row r="1628" spans="57:58">
      <c r="BE1628" s="146">
        <v>612510</v>
      </c>
      <c r="BF1628" s="146" t="s">
        <v>248</v>
      </c>
    </row>
    <row r="1629" spans="57:58">
      <c r="BE1629" s="146">
        <v>612511</v>
      </c>
      <c r="BF1629" s="146" t="s">
        <v>248</v>
      </c>
    </row>
    <row r="1630" spans="57:58">
      <c r="BE1630" s="146">
        <v>612600</v>
      </c>
      <c r="BF1630" s="146" t="s">
        <v>4</v>
      </c>
    </row>
    <row r="1631" spans="57:58">
      <c r="BE1631" s="146">
        <v>612610</v>
      </c>
      <c r="BF1631" s="146" t="s">
        <v>4</v>
      </c>
    </row>
    <row r="1632" spans="57:58">
      <c r="BE1632" s="146">
        <v>612611</v>
      </c>
      <c r="BF1632" s="146" t="s">
        <v>4</v>
      </c>
    </row>
    <row r="1633" spans="57:58">
      <c r="BE1633" s="146">
        <v>612900</v>
      </c>
      <c r="BF1633" s="146" t="s">
        <v>5</v>
      </c>
    </row>
    <row r="1634" spans="57:58">
      <c r="BE1634" s="146">
        <v>612910</v>
      </c>
      <c r="BF1634" s="146" t="s">
        <v>249</v>
      </c>
    </row>
    <row r="1635" spans="57:58">
      <c r="BE1635" s="146">
        <v>612911</v>
      </c>
      <c r="BF1635" s="146" t="s">
        <v>249</v>
      </c>
    </row>
    <row r="1636" spans="57:58">
      <c r="BE1636" s="146">
        <v>613000</v>
      </c>
      <c r="BF1636" s="146" t="s">
        <v>6</v>
      </c>
    </row>
    <row r="1637" spans="57:58">
      <c r="BE1637" s="146">
        <v>613100</v>
      </c>
      <c r="BF1637" s="146" t="s">
        <v>6</v>
      </c>
    </row>
    <row r="1638" spans="57:58">
      <c r="BE1638" s="146">
        <v>613110</v>
      </c>
      <c r="BF1638" s="146" t="s">
        <v>6</v>
      </c>
    </row>
    <row r="1639" spans="57:58">
      <c r="BE1639" s="146">
        <v>613111</v>
      </c>
      <c r="BF1639" s="146" t="s">
        <v>6</v>
      </c>
    </row>
    <row r="1640" spans="57:58">
      <c r="BE1640" s="146">
        <v>614000</v>
      </c>
      <c r="BF1640" s="146" t="s">
        <v>7</v>
      </c>
    </row>
    <row r="1641" spans="57:58">
      <c r="BE1641" s="146">
        <v>614100</v>
      </c>
      <c r="BF1641" s="146" t="s">
        <v>7</v>
      </c>
    </row>
    <row r="1642" spans="57:58">
      <c r="BE1642" s="146">
        <v>614110</v>
      </c>
      <c r="BF1642" s="146" t="s">
        <v>7</v>
      </c>
    </row>
    <row r="1643" spans="57:58">
      <c r="BE1643" s="146">
        <v>614111</v>
      </c>
      <c r="BF1643" s="146" t="s">
        <v>250</v>
      </c>
    </row>
    <row r="1644" spans="57:58">
      <c r="BE1644" s="146">
        <v>615000</v>
      </c>
      <c r="BF1644" s="146" t="s">
        <v>8</v>
      </c>
    </row>
    <row r="1645" spans="57:58">
      <c r="BE1645" s="146">
        <v>615100</v>
      </c>
      <c r="BF1645" s="146" t="s">
        <v>8</v>
      </c>
    </row>
    <row r="1646" spans="57:58">
      <c r="BE1646" s="146">
        <v>615110</v>
      </c>
      <c r="BF1646" s="146" t="s">
        <v>8</v>
      </c>
    </row>
    <row r="1647" spans="57:58">
      <c r="BE1647" s="146">
        <v>615111</v>
      </c>
      <c r="BF1647" s="146" t="s">
        <v>8</v>
      </c>
    </row>
    <row r="1648" spans="57:58">
      <c r="BE1648" s="146">
        <v>620000</v>
      </c>
      <c r="BF1648" s="146" t="s">
        <v>1265</v>
      </c>
    </row>
    <row r="1649" spans="57:58">
      <c r="BE1649" s="146">
        <v>621000</v>
      </c>
      <c r="BF1649" s="146" t="s">
        <v>9</v>
      </c>
    </row>
    <row r="1650" spans="57:58">
      <c r="BE1650" s="146">
        <v>621100</v>
      </c>
      <c r="BF1650" s="146" t="s">
        <v>10</v>
      </c>
    </row>
    <row r="1651" spans="57:58">
      <c r="BE1651" s="146">
        <v>621110</v>
      </c>
      <c r="BF1651" s="146" t="s">
        <v>251</v>
      </c>
    </row>
    <row r="1652" spans="57:58">
      <c r="BE1652" s="146">
        <v>621111</v>
      </c>
      <c r="BF1652" s="146" t="s">
        <v>251</v>
      </c>
    </row>
    <row r="1653" spans="57:58">
      <c r="BE1653" s="146">
        <v>621120</v>
      </c>
      <c r="BF1653" s="146" t="s">
        <v>252</v>
      </c>
    </row>
    <row r="1654" spans="57:58">
      <c r="BE1654" s="146">
        <v>621121</v>
      </c>
      <c r="BF1654" s="146" t="s">
        <v>252</v>
      </c>
    </row>
    <row r="1655" spans="57:58">
      <c r="BE1655" s="146">
        <v>621200</v>
      </c>
      <c r="BF1655" s="146" t="s">
        <v>11</v>
      </c>
    </row>
    <row r="1656" spans="57:58">
      <c r="BE1656" s="146">
        <v>621210</v>
      </c>
      <c r="BF1656" s="146" t="s">
        <v>253</v>
      </c>
    </row>
    <row r="1657" spans="57:58">
      <c r="BE1657" s="146">
        <v>621211</v>
      </c>
      <c r="BF1657" s="146" t="s">
        <v>253</v>
      </c>
    </row>
    <row r="1658" spans="57:58">
      <c r="BE1658" s="146">
        <v>621220</v>
      </c>
      <c r="BF1658" s="146" t="s">
        <v>254</v>
      </c>
    </row>
    <row r="1659" spans="57:58">
      <c r="BE1659" s="146">
        <v>621221</v>
      </c>
      <c r="BF1659" s="146" t="s">
        <v>254</v>
      </c>
    </row>
    <row r="1660" spans="57:58">
      <c r="BE1660" s="146">
        <v>621230</v>
      </c>
      <c r="BF1660" s="146" t="s">
        <v>255</v>
      </c>
    </row>
    <row r="1661" spans="57:58">
      <c r="BE1661" s="146">
        <v>621231</v>
      </c>
      <c r="BF1661" s="146" t="s">
        <v>255</v>
      </c>
    </row>
    <row r="1662" spans="57:58">
      <c r="BE1662" s="146">
        <v>621240</v>
      </c>
      <c r="BF1662" s="146" t="s">
        <v>256</v>
      </c>
    </row>
    <row r="1663" spans="57:58">
      <c r="BE1663" s="146">
        <v>621241</v>
      </c>
      <c r="BF1663" s="146" t="s">
        <v>256</v>
      </c>
    </row>
    <row r="1664" spans="57:58">
      <c r="BE1664" s="146">
        <v>621250</v>
      </c>
      <c r="BF1664" s="146" t="s">
        <v>257</v>
      </c>
    </row>
    <row r="1665" spans="57:58">
      <c r="BE1665" s="146">
        <v>621251</v>
      </c>
      <c r="BF1665" s="146" t="s">
        <v>258</v>
      </c>
    </row>
    <row r="1666" spans="57:58">
      <c r="BE1666" s="146">
        <v>621252</v>
      </c>
      <c r="BF1666" s="146" t="s">
        <v>259</v>
      </c>
    </row>
    <row r="1667" spans="57:58">
      <c r="BE1667" s="146">
        <v>621255</v>
      </c>
      <c r="BF1667" s="146" t="s">
        <v>260</v>
      </c>
    </row>
    <row r="1668" spans="57:58">
      <c r="BE1668" s="146">
        <v>621256</v>
      </c>
      <c r="BF1668" s="146" t="s">
        <v>261</v>
      </c>
    </row>
    <row r="1669" spans="57:58">
      <c r="BE1669" s="146">
        <v>621300</v>
      </c>
      <c r="BF1669" s="146" t="s">
        <v>12</v>
      </c>
    </row>
    <row r="1670" spans="57:58">
      <c r="BE1670" s="146">
        <v>621310</v>
      </c>
      <c r="BF1670" s="146" t="s">
        <v>262</v>
      </c>
    </row>
    <row r="1671" spans="57:58">
      <c r="BE1671" s="146">
        <v>621311</v>
      </c>
      <c r="BF1671" s="146" t="s">
        <v>262</v>
      </c>
    </row>
    <row r="1672" spans="57:58">
      <c r="BE1672" s="146">
        <v>621390</v>
      </c>
      <c r="BF1672" s="146" t="s">
        <v>263</v>
      </c>
    </row>
    <row r="1673" spans="57:58">
      <c r="BE1673" s="146">
        <v>621391</v>
      </c>
      <c r="BF1673" s="146" t="s">
        <v>263</v>
      </c>
    </row>
    <row r="1674" spans="57:58">
      <c r="BE1674" s="146">
        <v>621400</v>
      </c>
      <c r="BF1674" s="146" t="s">
        <v>13</v>
      </c>
    </row>
    <row r="1675" spans="57:58">
      <c r="BE1675" s="146">
        <v>621410</v>
      </c>
      <c r="BF1675" s="146" t="s">
        <v>13</v>
      </c>
    </row>
    <row r="1676" spans="57:58">
      <c r="BE1676" s="146">
        <v>621411</v>
      </c>
      <c r="BF1676" s="146" t="s">
        <v>13</v>
      </c>
    </row>
    <row r="1677" spans="57:58">
      <c r="BE1677" s="146">
        <v>621500</v>
      </c>
      <c r="BF1677" s="146" t="s">
        <v>264</v>
      </c>
    </row>
    <row r="1678" spans="57:58">
      <c r="BE1678" s="146">
        <v>621510</v>
      </c>
      <c r="BF1678" s="146" t="s">
        <v>264</v>
      </c>
    </row>
    <row r="1679" spans="57:58">
      <c r="BE1679" s="146">
        <v>621511</v>
      </c>
      <c r="BF1679" s="146" t="s">
        <v>264</v>
      </c>
    </row>
    <row r="1680" spans="57:58">
      <c r="BE1680" s="146">
        <v>621600</v>
      </c>
      <c r="BF1680" s="146" t="s">
        <v>15</v>
      </c>
    </row>
    <row r="1681" spans="57:58">
      <c r="BE1681" s="146">
        <v>621610</v>
      </c>
      <c r="BF1681" s="146" t="s">
        <v>15</v>
      </c>
    </row>
    <row r="1682" spans="57:58">
      <c r="BE1682" s="146">
        <v>621611</v>
      </c>
      <c r="BF1682" s="146" t="s">
        <v>265</v>
      </c>
    </row>
    <row r="1683" spans="57:58">
      <c r="BE1683" s="146">
        <v>621612</v>
      </c>
      <c r="BF1683" s="146" t="s">
        <v>266</v>
      </c>
    </row>
    <row r="1684" spans="57:58">
      <c r="BE1684" s="146">
        <v>621613</v>
      </c>
      <c r="BF1684" s="146" t="s">
        <v>267</v>
      </c>
    </row>
    <row r="1685" spans="57:58">
      <c r="BE1685" s="146">
        <v>621700</v>
      </c>
      <c r="BF1685" s="146" t="s">
        <v>268</v>
      </c>
    </row>
    <row r="1686" spans="57:58">
      <c r="BE1686" s="146">
        <v>621710</v>
      </c>
      <c r="BF1686" s="146" t="s">
        <v>268</v>
      </c>
    </row>
    <row r="1687" spans="57:58">
      <c r="BE1687" s="146">
        <v>621711</v>
      </c>
      <c r="BF1687" s="146" t="s">
        <v>269</v>
      </c>
    </row>
    <row r="1688" spans="57:58">
      <c r="BE1688" s="146">
        <v>621712</v>
      </c>
      <c r="BF1688" s="146" t="s">
        <v>270</v>
      </c>
    </row>
    <row r="1689" spans="57:58">
      <c r="BE1689" s="146">
        <v>621800</v>
      </c>
      <c r="BF1689" s="146" t="s">
        <v>17</v>
      </c>
    </row>
    <row r="1690" spans="57:58">
      <c r="BE1690" s="146">
        <v>621810</v>
      </c>
      <c r="BF1690" s="146" t="s">
        <v>17</v>
      </c>
    </row>
    <row r="1691" spans="57:58">
      <c r="BE1691" s="146">
        <v>621811</v>
      </c>
      <c r="BF1691" s="146" t="s">
        <v>17</v>
      </c>
    </row>
    <row r="1692" spans="57:58">
      <c r="BE1692" s="146">
        <v>621900</v>
      </c>
      <c r="BF1692" s="146" t="s">
        <v>18</v>
      </c>
    </row>
    <row r="1693" spans="57:58">
      <c r="BE1693" s="146">
        <v>621910</v>
      </c>
      <c r="BF1693" s="146" t="s">
        <v>271</v>
      </c>
    </row>
    <row r="1694" spans="57:58">
      <c r="BE1694" s="146">
        <v>621911</v>
      </c>
      <c r="BF1694" s="146" t="s">
        <v>271</v>
      </c>
    </row>
    <row r="1695" spans="57:58">
      <c r="BE1695" s="146">
        <v>621920</v>
      </c>
      <c r="BF1695" s="146" t="s">
        <v>272</v>
      </c>
    </row>
    <row r="1696" spans="57:58">
      <c r="BE1696" s="146">
        <v>621921</v>
      </c>
      <c r="BF1696" s="146" t="s">
        <v>273</v>
      </c>
    </row>
    <row r="1697" spans="57:58">
      <c r="BE1697" s="146">
        <v>621922</v>
      </c>
      <c r="BF1697" s="146" t="s">
        <v>274</v>
      </c>
    </row>
    <row r="1698" spans="57:58">
      <c r="BE1698" s="146">
        <v>621930</v>
      </c>
      <c r="BF1698" s="146" t="s">
        <v>275</v>
      </c>
    </row>
    <row r="1699" spans="57:58">
      <c r="BE1699" s="146">
        <v>621931</v>
      </c>
      <c r="BF1699" s="146" t="s">
        <v>275</v>
      </c>
    </row>
    <row r="1700" spans="57:58">
      <c r="BE1700" s="146">
        <v>621940</v>
      </c>
      <c r="BF1700" s="146" t="s">
        <v>276</v>
      </c>
    </row>
    <row r="1701" spans="57:58">
      <c r="BE1701" s="146">
        <v>621941</v>
      </c>
      <c r="BF1701" s="146" t="s">
        <v>276</v>
      </c>
    </row>
    <row r="1702" spans="57:58">
      <c r="BE1702" s="146">
        <v>622000</v>
      </c>
      <c r="BF1702" s="146" t="s">
        <v>19</v>
      </c>
    </row>
    <row r="1703" spans="57:58">
      <c r="BE1703" s="146">
        <v>622100</v>
      </c>
      <c r="BF1703" s="146" t="s">
        <v>20</v>
      </c>
    </row>
    <row r="1704" spans="57:58">
      <c r="BE1704" s="146">
        <v>622110</v>
      </c>
      <c r="BF1704" s="146" t="s">
        <v>277</v>
      </c>
    </row>
    <row r="1705" spans="57:58">
      <c r="BE1705" s="146">
        <v>622111</v>
      </c>
      <c r="BF1705" s="146" t="s">
        <v>277</v>
      </c>
    </row>
    <row r="1706" spans="57:58">
      <c r="BE1706" s="146">
        <v>622120</v>
      </c>
      <c r="BF1706" s="146" t="s">
        <v>278</v>
      </c>
    </row>
    <row r="1707" spans="57:58">
      <c r="BE1707" s="146">
        <v>622121</v>
      </c>
      <c r="BF1707" s="146" t="s">
        <v>278</v>
      </c>
    </row>
    <row r="1708" spans="57:58">
      <c r="BE1708" s="146">
        <v>622200</v>
      </c>
      <c r="BF1708" s="146" t="s">
        <v>21</v>
      </c>
    </row>
    <row r="1709" spans="57:58">
      <c r="BE1709" s="146">
        <v>622210</v>
      </c>
      <c r="BF1709" s="146" t="s">
        <v>21</v>
      </c>
    </row>
    <row r="1710" spans="57:58">
      <c r="BE1710" s="146">
        <v>622211</v>
      </c>
      <c r="BF1710" s="146" t="s">
        <v>21</v>
      </c>
    </row>
    <row r="1711" spans="57:58">
      <c r="BE1711" s="146">
        <v>622300</v>
      </c>
      <c r="BF1711" s="146" t="s">
        <v>22</v>
      </c>
    </row>
    <row r="1712" spans="57:58">
      <c r="BE1712" s="146">
        <v>622310</v>
      </c>
      <c r="BF1712" s="146" t="s">
        <v>22</v>
      </c>
    </row>
    <row r="1713" spans="57:58">
      <c r="BE1713" s="146">
        <v>622311</v>
      </c>
      <c r="BF1713" s="146" t="s">
        <v>22</v>
      </c>
    </row>
    <row r="1714" spans="57:58">
      <c r="BE1714" s="146">
        <v>622312</v>
      </c>
      <c r="BF1714" s="146" t="s">
        <v>279</v>
      </c>
    </row>
    <row r="1715" spans="57:58">
      <c r="BE1715" s="146">
        <v>622400</v>
      </c>
      <c r="BF1715" s="146" t="s">
        <v>23</v>
      </c>
    </row>
    <row r="1716" spans="57:58">
      <c r="BE1716" s="146">
        <v>622410</v>
      </c>
      <c r="BF1716" s="146" t="s">
        <v>23</v>
      </c>
    </row>
    <row r="1717" spans="57:58">
      <c r="BE1717" s="146">
        <v>622411</v>
      </c>
      <c r="BF1717" s="146" t="s">
        <v>23</v>
      </c>
    </row>
    <row r="1718" spans="57:58">
      <c r="BE1718" s="146">
        <v>622500</v>
      </c>
      <c r="BF1718" s="146" t="s">
        <v>24</v>
      </c>
    </row>
    <row r="1719" spans="57:58">
      <c r="BE1719" s="146">
        <v>622510</v>
      </c>
      <c r="BF1719" s="146" t="s">
        <v>24</v>
      </c>
    </row>
    <row r="1720" spans="57:58">
      <c r="BE1720" s="146">
        <v>622511</v>
      </c>
      <c r="BF1720" s="146" t="s">
        <v>24</v>
      </c>
    </row>
    <row r="1721" spans="57:58">
      <c r="BE1721" s="146">
        <v>622600</v>
      </c>
      <c r="BF1721" s="146" t="s">
        <v>25</v>
      </c>
    </row>
    <row r="1722" spans="57:58">
      <c r="BE1722" s="146">
        <v>622610</v>
      </c>
      <c r="BF1722" s="146" t="s">
        <v>25</v>
      </c>
    </row>
    <row r="1723" spans="57:58">
      <c r="BE1723" s="146">
        <v>622611</v>
      </c>
      <c r="BF1723" s="146" t="s">
        <v>280</v>
      </c>
    </row>
    <row r="1724" spans="57:58">
      <c r="BE1724" s="146">
        <v>622612</v>
      </c>
      <c r="BF1724" s="146" t="s">
        <v>281</v>
      </c>
    </row>
    <row r="1725" spans="57:58">
      <c r="BE1725" s="146">
        <v>622700</v>
      </c>
      <c r="BF1725" s="146" t="s">
        <v>26</v>
      </c>
    </row>
    <row r="1726" spans="57:58">
      <c r="BE1726" s="146">
        <v>622710</v>
      </c>
      <c r="BF1726" s="146" t="s">
        <v>282</v>
      </c>
    </row>
    <row r="1727" spans="57:58">
      <c r="BE1727" s="146">
        <v>622711</v>
      </c>
      <c r="BF1727" s="146" t="s">
        <v>282</v>
      </c>
    </row>
    <row r="1728" spans="57:58">
      <c r="BE1728" s="146">
        <v>622720</v>
      </c>
      <c r="BF1728" s="146" t="s">
        <v>283</v>
      </c>
    </row>
    <row r="1729" spans="57:58">
      <c r="BE1729" s="146">
        <v>622721</v>
      </c>
      <c r="BF1729" s="146" t="s">
        <v>283</v>
      </c>
    </row>
    <row r="1730" spans="57:58">
      <c r="BE1730" s="146">
        <v>622800</v>
      </c>
      <c r="BF1730" s="146" t="s">
        <v>27</v>
      </c>
    </row>
    <row r="1731" spans="57:58">
      <c r="BE1731" s="146">
        <v>622810</v>
      </c>
      <c r="BF1731" s="146" t="s">
        <v>27</v>
      </c>
    </row>
    <row r="1732" spans="57:58">
      <c r="BE1732" s="146">
        <v>622811</v>
      </c>
      <c r="BF1732" s="146" t="s">
        <v>27</v>
      </c>
    </row>
    <row r="1733" spans="57:58">
      <c r="BE1733" s="146">
        <v>623000</v>
      </c>
      <c r="BF1733" s="146" t="s">
        <v>284</v>
      </c>
    </row>
    <row r="1734" spans="57:58">
      <c r="BE1734" s="146">
        <v>623100</v>
      </c>
      <c r="BF1734" s="146" t="s">
        <v>284</v>
      </c>
    </row>
    <row r="1735" spans="57:58">
      <c r="BE1735" s="146">
        <v>623110</v>
      </c>
      <c r="BF1735" s="146" t="s">
        <v>284</v>
      </c>
    </row>
    <row r="1736" spans="57:58" hidden="1">
      <c r="BE1736" s="146">
        <v>623111</v>
      </c>
      <c r="BF1736" s="146" t="s">
        <v>284</v>
      </c>
    </row>
    <row r="1737" spans="57:58" hidden="1">
      <c r="BE1737" s="146"/>
    </row>
    <row r="1738" spans="57:58" hidden="1">
      <c r="BE1738" s="146"/>
    </row>
    <row r="1739" spans="57:58" hidden="1">
      <c r="BE1739" s="146"/>
    </row>
    <row r="1740" spans="57:58" hidden="1">
      <c r="BE1740" s="146"/>
    </row>
    <row r="1741" spans="57:58" hidden="1">
      <c r="BE1741" s="146"/>
    </row>
    <row r="1742" spans="57:58" hidden="1"/>
    <row r="1743" spans="57:58" hidden="1"/>
    <row r="1744" spans="57:58" hidden="1"/>
    <row r="1745" spans="1:181" hidden="1"/>
    <row r="1746" spans="1:181" hidden="1"/>
    <row r="1747" spans="1:181" hidden="1"/>
    <row r="1748" spans="1:181" hidden="1"/>
    <row r="1749" spans="1:181" hidden="1"/>
    <row r="1750" spans="1:181" hidden="1">
      <c r="D1750" s="187"/>
      <c r="E1750" s="187"/>
      <c r="F1750" s="187"/>
      <c r="G1750" s="187"/>
      <c r="H1750" s="303" t="s">
        <v>2347</v>
      </c>
      <c r="I1750" s="303"/>
      <c r="J1750" s="303"/>
      <c r="K1750" s="303"/>
      <c r="N1750" s="187"/>
      <c r="O1750" s="187"/>
      <c r="P1750" s="187"/>
      <c r="Q1750" s="187"/>
      <c r="R1750" s="303" t="s">
        <v>2348</v>
      </c>
      <c r="S1750" s="303"/>
      <c r="T1750" s="303"/>
      <c r="U1750" s="303"/>
      <c r="W1750" s="22" t="s">
        <v>2360</v>
      </c>
      <c r="X1750" s="187"/>
      <c r="Y1750" s="187"/>
      <c r="Z1750" s="187"/>
      <c r="AA1750" s="187"/>
      <c r="AB1750" s="303" t="s">
        <v>2360</v>
      </c>
      <c r="AC1750" s="303"/>
      <c r="AD1750" s="303"/>
      <c r="AE1750" s="303"/>
      <c r="AH1750" s="187"/>
      <c r="AI1750" s="187"/>
      <c r="AJ1750" s="187"/>
      <c r="AK1750" s="187"/>
      <c r="AL1750" s="303" t="s">
        <v>2361</v>
      </c>
      <c r="AM1750" s="303"/>
      <c r="AN1750" s="303"/>
      <c r="AO1750" s="303"/>
      <c r="AR1750" s="187"/>
      <c r="AS1750" s="187"/>
      <c r="AT1750" s="187"/>
      <c r="AU1750" s="187"/>
      <c r="AV1750" s="303" t="s">
        <v>2362</v>
      </c>
      <c r="AW1750" s="303"/>
      <c r="AX1750" s="303"/>
      <c r="AY1750" s="303"/>
      <c r="BB1750" s="187"/>
      <c r="BC1750" s="187"/>
      <c r="BD1750" s="187"/>
      <c r="BE1750" s="187"/>
      <c r="BF1750" s="303" t="s">
        <v>2363</v>
      </c>
      <c r="BG1750" s="303"/>
      <c r="BH1750" s="303"/>
      <c r="BI1750" s="303"/>
      <c r="BL1750" s="187"/>
      <c r="BM1750" s="187"/>
      <c r="BN1750" s="187"/>
      <c r="BO1750" s="187"/>
      <c r="BP1750" s="303" t="s">
        <v>2364</v>
      </c>
      <c r="BQ1750" s="303"/>
      <c r="BR1750" s="303"/>
      <c r="BS1750" s="303"/>
      <c r="BV1750" s="187"/>
      <c r="BW1750" s="187"/>
      <c r="BX1750" s="187"/>
      <c r="BY1750" s="187"/>
      <c r="BZ1750" s="303" t="s">
        <v>2365</v>
      </c>
      <c r="CA1750" s="303"/>
      <c r="CB1750" s="303"/>
      <c r="CC1750" s="303"/>
      <c r="CF1750" s="187"/>
      <c r="CG1750" s="187"/>
      <c r="CH1750" s="187"/>
      <c r="CI1750" s="187"/>
      <c r="CJ1750" s="303" t="s">
        <v>2366</v>
      </c>
      <c r="CK1750" s="303"/>
      <c r="CL1750" s="303"/>
      <c r="CM1750" s="303"/>
      <c r="CP1750" s="187"/>
      <c r="CQ1750" s="187"/>
      <c r="CR1750" s="187"/>
      <c r="CS1750" s="187"/>
      <c r="CT1750" s="303" t="s">
        <v>2367</v>
      </c>
      <c r="CU1750" s="303"/>
      <c r="CV1750" s="303"/>
      <c r="CW1750" s="303"/>
      <c r="CZ1750" s="187"/>
      <c r="DA1750" s="187"/>
      <c r="DB1750" s="187"/>
      <c r="DC1750" s="187"/>
      <c r="DD1750" s="303" t="s">
        <v>2368</v>
      </c>
      <c r="DE1750" s="303"/>
      <c r="DF1750" s="303"/>
      <c r="DG1750" s="303"/>
      <c r="DJ1750" s="187"/>
      <c r="DK1750" s="187"/>
      <c r="DL1750" s="187"/>
      <c r="DM1750" s="187"/>
      <c r="DN1750" s="303" t="s">
        <v>2369</v>
      </c>
      <c r="DO1750" s="303"/>
      <c r="DP1750" s="303"/>
      <c r="DQ1750" s="303"/>
      <c r="DT1750" s="187"/>
      <c r="DU1750" s="187"/>
      <c r="DV1750" s="187"/>
      <c r="DW1750" s="187"/>
      <c r="DX1750" s="303" t="s">
        <v>2370</v>
      </c>
      <c r="DY1750" s="303"/>
      <c r="DZ1750" s="303"/>
      <c r="EA1750" s="303"/>
      <c r="ED1750" s="187"/>
      <c r="EE1750" s="187"/>
      <c r="EF1750" s="187"/>
      <c r="EG1750" s="187"/>
      <c r="EH1750" s="303" t="s">
        <v>2371</v>
      </c>
      <c r="EI1750" s="303"/>
      <c r="EJ1750" s="303"/>
      <c r="EK1750" s="303"/>
      <c r="EN1750" s="187"/>
      <c r="EO1750" s="187"/>
      <c r="EP1750" s="187"/>
      <c r="EQ1750" s="187"/>
      <c r="ER1750" s="303" t="s">
        <v>2372</v>
      </c>
      <c r="ES1750" s="303"/>
      <c r="ET1750" s="303"/>
      <c r="EU1750" s="303"/>
      <c r="EX1750" s="187"/>
      <c r="EY1750" s="187"/>
      <c r="EZ1750" s="187"/>
      <c r="FA1750" s="187"/>
      <c r="FB1750" s="303" t="s">
        <v>2373</v>
      </c>
      <c r="FC1750" s="303"/>
      <c r="FD1750" s="303"/>
      <c r="FE1750" s="303"/>
      <c r="FH1750" s="187"/>
      <c r="FI1750" s="187"/>
      <c r="FJ1750" s="187"/>
      <c r="FK1750" s="187"/>
      <c r="FL1750" s="303" t="s">
        <v>2374</v>
      </c>
      <c r="FM1750" s="303"/>
      <c r="FN1750" s="303"/>
      <c r="FO1750" s="303"/>
      <c r="FT1750" s="303" t="s">
        <v>2374</v>
      </c>
      <c r="FU1750" s="303"/>
      <c r="FV1750" s="303"/>
      <c r="FW1750" s="303"/>
    </row>
    <row r="1751" spans="1:181" hidden="1">
      <c r="D1751" s="187" t="str">
        <f ca="1">IF($B1751&lt;&gt;"",INDIRECT("'"&amp;$B1751&amp;"'"&amp;"!z2"),"")</f>
        <v/>
      </c>
      <c r="E1751" s="187" t="str">
        <f ca="1">IF($B1751&lt;&gt;"",INDIRECT("'"&amp;$B1751&amp;"'"&amp;"!aa2"),"")</f>
        <v/>
      </c>
      <c r="F1751" s="187" t="str">
        <f ca="1">IF($B1751&lt;&gt;"",INDIRECT("'"&amp;$B1751&amp;"'"&amp;"!ab2"),"")</f>
        <v/>
      </c>
      <c r="G1751" s="187" t="str">
        <f ca="1">IF($B1751&lt;&gt;"",INDIRECT("'"&amp;$B1751&amp;"'"&amp;"!ac2"),"")</f>
        <v/>
      </c>
      <c r="H1751" s="187">
        <v>2015</v>
      </c>
      <c r="I1751" s="187">
        <v>2016</v>
      </c>
      <c r="J1751" s="187">
        <v>2017</v>
      </c>
      <c r="K1751" s="187">
        <v>2018</v>
      </c>
      <c r="N1751" s="187" t="str">
        <f ca="1">IF($B1751&lt;&gt;"",INDIRECT("'"&amp;$B1751&amp;"'"&amp;"!z2"),"")</f>
        <v/>
      </c>
      <c r="O1751" s="187" t="str">
        <f ca="1">IF($B1751&lt;&gt;"",INDIRECT("'"&amp;$B1751&amp;"'"&amp;"!aa2"),"")</f>
        <v/>
      </c>
      <c r="P1751" s="187" t="str">
        <f ca="1">IF($B1751&lt;&gt;"",INDIRECT("'"&amp;$B1751&amp;"'"&amp;"!ab2"),"")</f>
        <v/>
      </c>
      <c r="Q1751" s="187" t="str">
        <f ca="1">IF($B1751&lt;&gt;"",INDIRECT("'"&amp;$B1751&amp;"'"&amp;"!ac2"),"")</f>
        <v/>
      </c>
      <c r="R1751" s="187">
        <v>2015</v>
      </c>
      <c r="S1751" s="187">
        <v>2016</v>
      </c>
      <c r="T1751" s="187">
        <v>2017</v>
      </c>
      <c r="U1751" s="187">
        <v>2018</v>
      </c>
      <c r="X1751" s="187" t="str">
        <f ca="1">IF($B1751&lt;&gt;"",INDIRECT("'"&amp;$B1751&amp;"'"&amp;"!z2"),"")</f>
        <v/>
      </c>
      <c r="Y1751" s="187" t="str">
        <f ca="1">IF($B1751&lt;&gt;"",INDIRECT("'"&amp;$B1751&amp;"'"&amp;"!aa2"),"")</f>
        <v/>
      </c>
      <c r="Z1751" s="187" t="str">
        <f ca="1">IF($B1751&lt;&gt;"",INDIRECT("'"&amp;$B1751&amp;"'"&amp;"!ab2"),"")</f>
        <v/>
      </c>
      <c r="AA1751" s="187" t="str">
        <f ca="1">IF($B1751&lt;&gt;"",INDIRECT("'"&amp;$B1751&amp;"'"&amp;"!ac2"),"")</f>
        <v/>
      </c>
      <c r="AB1751" s="187">
        <v>2015</v>
      </c>
      <c r="AC1751" s="187">
        <v>2016</v>
      </c>
      <c r="AD1751" s="187">
        <v>2017</v>
      </c>
      <c r="AE1751" s="187">
        <v>2018</v>
      </c>
      <c r="AH1751" s="187" t="str">
        <f ca="1">IF($B1751&lt;&gt;"",INDIRECT("'"&amp;$B1751&amp;"'"&amp;"!z2"),"")</f>
        <v/>
      </c>
      <c r="AI1751" s="187" t="str">
        <f ca="1">IF($B1751&lt;&gt;"",INDIRECT("'"&amp;$B1751&amp;"'"&amp;"!aa2"),"")</f>
        <v/>
      </c>
      <c r="AJ1751" s="187" t="str">
        <f ca="1">IF($B1751&lt;&gt;"",INDIRECT("'"&amp;$B1751&amp;"'"&amp;"!ab2"),"")</f>
        <v/>
      </c>
      <c r="AK1751" s="187" t="str">
        <f ca="1">IF($B1751&lt;&gt;"",INDIRECT("'"&amp;$B1751&amp;"'"&amp;"!ac2"),"")</f>
        <v/>
      </c>
      <c r="AL1751" s="187">
        <v>2015</v>
      </c>
      <c r="AM1751" s="187">
        <v>2016</v>
      </c>
      <c r="AN1751" s="187">
        <v>2017</v>
      </c>
      <c r="AO1751" s="187">
        <v>2018</v>
      </c>
      <c r="AR1751" s="187" t="str">
        <f ca="1">IF($B1751&lt;&gt;"",INDIRECT("'"&amp;$B1751&amp;"'"&amp;"!z2"),"")</f>
        <v/>
      </c>
      <c r="AS1751" s="187" t="str">
        <f ca="1">IF($B1751&lt;&gt;"",INDIRECT("'"&amp;$B1751&amp;"'"&amp;"!aa2"),"")</f>
        <v/>
      </c>
      <c r="AT1751" s="187" t="str">
        <f ca="1">IF($B1751&lt;&gt;"",INDIRECT("'"&amp;$B1751&amp;"'"&amp;"!ab2"),"")</f>
        <v/>
      </c>
      <c r="AU1751" s="187" t="str">
        <f ca="1">IF($B1751&lt;&gt;"",INDIRECT("'"&amp;$B1751&amp;"'"&amp;"!ac2"),"")</f>
        <v/>
      </c>
      <c r="AV1751" s="187">
        <v>2015</v>
      </c>
      <c r="AW1751" s="187">
        <v>2016</v>
      </c>
      <c r="AX1751" s="187">
        <v>2017</v>
      </c>
      <c r="AY1751" s="187">
        <v>2018</v>
      </c>
      <c r="BB1751" s="187" t="str">
        <f ca="1">IF($B1751&lt;&gt;"",INDIRECT("'"&amp;$B1751&amp;"'"&amp;"!z2"),"")</f>
        <v/>
      </c>
      <c r="BC1751" s="187" t="str">
        <f ca="1">IF($B1751&lt;&gt;"",INDIRECT("'"&amp;$B1751&amp;"'"&amp;"!aa2"),"")</f>
        <v/>
      </c>
      <c r="BD1751" s="187" t="str">
        <f ca="1">IF($B1751&lt;&gt;"",INDIRECT("'"&amp;$B1751&amp;"'"&amp;"!ab2"),"")</f>
        <v/>
      </c>
      <c r="BE1751" s="187" t="str">
        <f ca="1">IF($B1751&lt;&gt;"",INDIRECT("'"&amp;$B1751&amp;"'"&amp;"!ac2"),"")</f>
        <v/>
      </c>
      <c r="BF1751" s="187">
        <v>2015</v>
      </c>
      <c r="BG1751" s="187">
        <v>2016</v>
      </c>
      <c r="BH1751" s="187">
        <v>2017</v>
      </c>
      <c r="BI1751" s="187">
        <v>2018</v>
      </c>
      <c r="BL1751" s="187" t="str">
        <f ca="1">IF($B1751&lt;&gt;"",INDIRECT("'"&amp;$B1751&amp;"'"&amp;"!z2"),"")</f>
        <v/>
      </c>
      <c r="BM1751" s="187" t="str">
        <f ca="1">IF($B1751&lt;&gt;"",INDIRECT("'"&amp;$B1751&amp;"'"&amp;"!aa2"),"")</f>
        <v/>
      </c>
      <c r="BN1751" s="187" t="str">
        <f ca="1">IF($B1751&lt;&gt;"",INDIRECT("'"&amp;$B1751&amp;"'"&amp;"!ab2"),"")</f>
        <v/>
      </c>
      <c r="BO1751" s="187" t="str">
        <f ca="1">IF($B1751&lt;&gt;"",INDIRECT("'"&amp;$B1751&amp;"'"&amp;"!ac2"),"")</f>
        <v/>
      </c>
      <c r="BP1751" s="187">
        <v>2015</v>
      </c>
      <c r="BQ1751" s="187">
        <v>2016</v>
      </c>
      <c r="BR1751" s="187">
        <v>2017</v>
      </c>
      <c r="BS1751" s="187">
        <v>2018</v>
      </c>
      <c r="BV1751" s="187" t="str">
        <f ca="1">IF($B1751&lt;&gt;"",INDIRECT("'"&amp;$B1751&amp;"'"&amp;"!z2"),"")</f>
        <v/>
      </c>
      <c r="BW1751" s="187" t="str">
        <f ca="1">IF($B1751&lt;&gt;"",INDIRECT("'"&amp;$B1751&amp;"'"&amp;"!aa2"),"")</f>
        <v/>
      </c>
      <c r="BX1751" s="187" t="str">
        <f ca="1">IF($B1751&lt;&gt;"",INDIRECT("'"&amp;$B1751&amp;"'"&amp;"!ab2"),"")</f>
        <v/>
      </c>
      <c r="BY1751" s="187" t="str">
        <f ca="1">IF($B1751&lt;&gt;"",INDIRECT("'"&amp;$B1751&amp;"'"&amp;"!ac2"),"")</f>
        <v/>
      </c>
      <c r="BZ1751" s="187">
        <v>2015</v>
      </c>
      <c r="CA1751" s="187">
        <v>2016</v>
      </c>
      <c r="CB1751" s="187">
        <v>2017</v>
      </c>
      <c r="CC1751" s="187">
        <v>2018</v>
      </c>
      <c r="CF1751" s="187" t="str">
        <f ca="1">IF($B1751&lt;&gt;"",INDIRECT("'"&amp;$B1751&amp;"'"&amp;"!z2"),"")</f>
        <v/>
      </c>
      <c r="CG1751" s="187" t="str">
        <f ca="1">IF($B1751&lt;&gt;"",INDIRECT("'"&amp;$B1751&amp;"'"&amp;"!aa2"),"")</f>
        <v/>
      </c>
      <c r="CH1751" s="187" t="str">
        <f ca="1">IF($B1751&lt;&gt;"",INDIRECT("'"&amp;$B1751&amp;"'"&amp;"!ab2"),"")</f>
        <v/>
      </c>
      <c r="CI1751" s="187" t="str">
        <f ca="1">IF($B1751&lt;&gt;"",INDIRECT("'"&amp;$B1751&amp;"'"&amp;"!ac2"),"")</f>
        <v/>
      </c>
      <c r="CJ1751" s="187">
        <v>2015</v>
      </c>
      <c r="CK1751" s="187">
        <v>2016</v>
      </c>
      <c r="CL1751" s="187">
        <v>2017</v>
      </c>
      <c r="CM1751" s="187">
        <v>2018</v>
      </c>
      <c r="CP1751" s="187" t="str">
        <f ca="1">IF($B1751&lt;&gt;"",INDIRECT("'"&amp;$B1751&amp;"'"&amp;"!z2"),"")</f>
        <v/>
      </c>
      <c r="CQ1751" s="187" t="str">
        <f ca="1">IF($B1751&lt;&gt;"",INDIRECT("'"&amp;$B1751&amp;"'"&amp;"!aa2"),"")</f>
        <v/>
      </c>
      <c r="CR1751" s="187" t="str">
        <f ca="1">IF($B1751&lt;&gt;"",INDIRECT("'"&amp;$B1751&amp;"'"&amp;"!ab2"),"")</f>
        <v/>
      </c>
      <c r="CS1751" s="187" t="str">
        <f ca="1">IF($B1751&lt;&gt;"",INDIRECT("'"&amp;$B1751&amp;"'"&amp;"!ac2"),"")</f>
        <v/>
      </c>
      <c r="CT1751" s="187">
        <v>2015</v>
      </c>
      <c r="CU1751" s="187">
        <v>2016</v>
      </c>
      <c r="CV1751" s="187">
        <v>2017</v>
      </c>
      <c r="CW1751" s="187">
        <v>2018</v>
      </c>
      <c r="CZ1751" s="187" t="str">
        <f ca="1">IF($B1751&lt;&gt;"",INDIRECT("'"&amp;$B1751&amp;"'"&amp;"!z2"),"")</f>
        <v/>
      </c>
      <c r="DA1751" s="187" t="str">
        <f ca="1">IF($B1751&lt;&gt;"",INDIRECT("'"&amp;$B1751&amp;"'"&amp;"!aa2"),"")</f>
        <v/>
      </c>
      <c r="DB1751" s="187" t="str">
        <f ca="1">IF($B1751&lt;&gt;"",INDIRECT("'"&amp;$B1751&amp;"'"&amp;"!ab2"),"")</f>
        <v/>
      </c>
      <c r="DC1751" s="187" t="str">
        <f ca="1">IF($B1751&lt;&gt;"",INDIRECT("'"&amp;$B1751&amp;"'"&amp;"!ac2"),"")</f>
        <v/>
      </c>
      <c r="DD1751" s="187">
        <v>2015</v>
      </c>
      <c r="DE1751" s="187">
        <v>2016</v>
      </c>
      <c r="DF1751" s="187">
        <v>2017</v>
      </c>
      <c r="DG1751" s="187">
        <v>2018</v>
      </c>
      <c r="DJ1751" s="187" t="str">
        <f ca="1">IF($B1751&lt;&gt;"",INDIRECT("'"&amp;$B1751&amp;"'"&amp;"!z2"),"")</f>
        <v/>
      </c>
      <c r="DK1751" s="187" t="str">
        <f ca="1">IF($B1751&lt;&gt;"",INDIRECT("'"&amp;$B1751&amp;"'"&amp;"!aa2"),"")</f>
        <v/>
      </c>
      <c r="DL1751" s="187" t="str">
        <f ca="1">IF($B1751&lt;&gt;"",INDIRECT("'"&amp;$B1751&amp;"'"&amp;"!ab2"),"")</f>
        <v/>
      </c>
      <c r="DM1751" s="187" t="str">
        <f ca="1">IF($B1751&lt;&gt;"",INDIRECT("'"&amp;$B1751&amp;"'"&amp;"!ac2"),"")</f>
        <v/>
      </c>
      <c r="DN1751" s="187">
        <v>2015</v>
      </c>
      <c r="DO1751" s="187">
        <v>2016</v>
      </c>
      <c r="DP1751" s="187">
        <v>2017</v>
      </c>
      <c r="DQ1751" s="187">
        <v>2018</v>
      </c>
      <c r="DT1751" s="187" t="str">
        <f ca="1">IF($B1751&lt;&gt;"",INDIRECT("'"&amp;$B1751&amp;"'"&amp;"!z2"),"")</f>
        <v/>
      </c>
      <c r="DU1751" s="187" t="str">
        <f ca="1">IF($B1751&lt;&gt;"",INDIRECT("'"&amp;$B1751&amp;"'"&amp;"!aa2"),"")</f>
        <v/>
      </c>
      <c r="DV1751" s="187" t="str">
        <f ca="1">IF($B1751&lt;&gt;"",INDIRECT("'"&amp;$B1751&amp;"'"&amp;"!ab2"),"")</f>
        <v/>
      </c>
      <c r="DW1751" s="187" t="str">
        <f ca="1">IF($B1751&lt;&gt;"",INDIRECT("'"&amp;$B1751&amp;"'"&amp;"!ac2"),"")</f>
        <v/>
      </c>
      <c r="DX1751" s="187">
        <v>2015</v>
      </c>
      <c r="DY1751" s="187">
        <v>2016</v>
      </c>
      <c r="DZ1751" s="187">
        <v>2017</v>
      </c>
      <c r="EA1751" s="187">
        <v>2018</v>
      </c>
      <c r="ED1751" s="187" t="str">
        <f ca="1">IF($B1751&lt;&gt;"",INDIRECT("'"&amp;$B1751&amp;"'"&amp;"!z2"),"")</f>
        <v/>
      </c>
      <c r="EE1751" s="187" t="str">
        <f ca="1">IF($B1751&lt;&gt;"",INDIRECT("'"&amp;$B1751&amp;"'"&amp;"!aa2"),"")</f>
        <v/>
      </c>
      <c r="EF1751" s="187" t="str">
        <f ca="1">IF($B1751&lt;&gt;"",INDIRECT("'"&amp;$B1751&amp;"'"&amp;"!ab2"),"")</f>
        <v/>
      </c>
      <c r="EG1751" s="187" t="str">
        <f ca="1">IF($B1751&lt;&gt;"",INDIRECT("'"&amp;$B1751&amp;"'"&amp;"!ac2"),"")</f>
        <v/>
      </c>
      <c r="EH1751" s="187">
        <v>2015</v>
      </c>
      <c r="EI1751" s="187">
        <v>2016</v>
      </c>
      <c r="EJ1751" s="187">
        <v>2017</v>
      </c>
      <c r="EK1751" s="187">
        <v>2018</v>
      </c>
      <c r="EN1751" s="187" t="str">
        <f ca="1">IF($B1751&lt;&gt;"",INDIRECT("'"&amp;$B1751&amp;"'"&amp;"!z2"),"")</f>
        <v/>
      </c>
      <c r="EO1751" s="187" t="str">
        <f ca="1">IF($B1751&lt;&gt;"",INDIRECT("'"&amp;$B1751&amp;"'"&amp;"!aa2"),"")</f>
        <v/>
      </c>
      <c r="EP1751" s="187" t="str">
        <f ca="1">IF($B1751&lt;&gt;"",INDIRECT("'"&amp;$B1751&amp;"'"&amp;"!ab2"),"")</f>
        <v/>
      </c>
      <c r="EQ1751" s="187" t="str">
        <f ca="1">IF($B1751&lt;&gt;"",INDIRECT("'"&amp;$B1751&amp;"'"&amp;"!ac2"),"")</f>
        <v/>
      </c>
      <c r="ER1751" s="187">
        <v>2015</v>
      </c>
      <c r="ES1751" s="187">
        <v>2016</v>
      </c>
      <c r="ET1751" s="187">
        <v>2017</v>
      </c>
      <c r="EU1751" s="187">
        <v>2018</v>
      </c>
      <c r="EX1751" s="187" t="str">
        <f ca="1">IF($B1751&lt;&gt;"",INDIRECT("'"&amp;$B1751&amp;"'"&amp;"!z2"),"")</f>
        <v/>
      </c>
      <c r="EY1751" s="187" t="str">
        <f ca="1">IF($B1751&lt;&gt;"",INDIRECT("'"&amp;$B1751&amp;"'"&amp;"!aa2"),"")</f>
        <v/>
      </c>
      <c r="EZ1751" s="187" t="str">
        <f ca="1">IF($B1751&lt;&gt;"",INDIRECT("'"&amp;$B1751&amp;"'"&amp;"!ab2"),"")</f>
        <v/>
      </c>
      <c r="FA1751" s="187" t="str">
        <f ca="1">IF($B1751&lt;&gt;"",INDIRECT("'"&amp;$B1751&amp;"'"&amp;"!ac2"),"")</f>
        <v/>
      </c>
      <c r="FB1751" s="187">
        <v>2015</v>
      </c>
      <c r="FC1751" s="187">
        <v>2016</v>
      </c>
      <c r="FD1751" s="187">
        <v>2017</v>
      </c>
      <c r="FE1751" s="187">
        <v>2018</v>
      </c>
      <c r="FH1751" s="187" t="str">
        <f ca="1">IF($B1751&lt;&gt;"",INDIRECT("'"&amp;$B1751&amp;"'"&amp;"!z2"),"")</f>
        <v/>
      </c>
      <c r="FI1751" s="187" t="str">
        <f ca="1">IF($B1751&lt;&gt;"",INDIRECT("'"&amp;$B1751&amp;"'"&amp;"!aa2"),"")</f>
        <v/>
      </c>
      <c r="FJ1751" s="187" t="str">
        <f ca="1">IF($B1751&lt;&gt;"",INDIRECT("'"&amp;$B1751&amp;"'"&amp;"!ab2"),"")</f>
        <v/>
      </c>
      <c r="FK1751" s="187" t="str">
        <f ca="1">IF($B1751&lt;&gt;"",INDIRECT("'"&amp;$B1751&amp;"'"&amp;"!ac2"),"")</f>
        <v/>
      </c>
      <c r="FL1751" s="187">
        <v>2015</v>
      </c>
      <c r="FM1751" s="187">
        <v>2016</v>
      </c>
      <c r="FN1751" s="187">
        <v>2017</v>
      </c>
      <c r="FO1751" s="187">
        <v>2018</v>
      </c>
      <c r="FT1751" s="187">
        <v>2015</v>
      </c>
      <c r="FU1751" s="187">
        <v>2016</v>
      </c>
      <c r="FV1751" s="187">
        <v>2017</v>
      </c>
      <c r="FW1751" s="187">
        <v>2018</v>
      </c>
    </row>
    <row r="1752" spans="1:181" hidden="1">
      <c r="A1752" s="304"/>
      <c r="C1752" s="304" t="s">
        <v>2341</v>
      </c>
      <c r="D1752" s="187"/>
      <c r="E1752" s="187"/>
      <c r="F1752" s="187"/>
      <c r="G1752" s="187"/>
      <c r="H1752" s="305">
        <f ca="1">SUMIF(C$1773:C$1872,$C1752,D$1773:E$1872)</f>
        <v>0</v>
      </c>
      <c r="I1752" s="305">
        <f ca="1">SUMIF(C$1773:C$1872,$C1752,F$1773:G$1872)</f>
        <v>0</v>
      </c>
      <c r="J1752" s="305">
        <f ca="1">SUMIF(C$1773:C$1872,$C1752,H$1773:I$1872)</f>
        <v>0</v>
      </c>
      <c r="K1752" s="305">
        <f ca="1">SUMIF(C$1773:C$1872,$C1752,J$1773:K$1872)</f>
        <v>0</v>
      </c>
      <c r="M1752" s="304" t="s">
        <v>2341</v>
      </c>
      <c r="N1752" s="187" t="str">
        <f ca="1">IF($B1752&lt;&gt;"",INDIRECT("'"&amp;$B1752&amp;"'"&amp;"!z2"),"")</f>
        <v/>
      </c>
      <c r="O1752" s="187" t="str">
        <f ca="1">IF($B1752&lt;&gt;"",INDIRECT("'"&amp;$B1752&amp;"'"&amp;"!aa2"),"")</f>
        <v/>
      </c>
      <c r="P1752" s="187" t="str">
        <f ca="1">IF($B1752&lt;&gt;"",INDIRECT("'"&amp;$B1752&amp;"'"&amp;"!ab2"),"")</f>
        <v/>
      </c>
      <c r="Q1752" s="187" t="str">
        <f ca="1">IF($B1752&lt;&gt;"",INDIRECT("'"&amp;$B1752&amp;"'"&amp;"!ac2"),"")</f>
        <v/>
      </c>
      <c r="R1752" s="305">
        <f ca="1">SUMIF(M$1773:M$1872,$C1752,N$1773:O$1872)</f>
        <v>0</v>
      </c>
      <c r="S1752" s="305">
        <f ca="1">SUMIF(M$1773:M$1872,$C1752,P$1773:Q$1872)</f>
        <v>0</v>
      </c>
      <c r="T1752" s="305">
        <f ca="1">SUMIF(M$1773:M$1872,$C1752,R$1773:S$1872)</f>
        <v>0</v>
      </c>
      <c r="U1752" s="305">
        <f ca="1">SUMIF(M$1773:M$1872,$C1752,T$1773:U$1872)</f>
        <v>0</v>
      </c>
      <c r="W1752" s="304" t="s">
        <v>2341</v>
      </c>
      <c r="X1752" s="187" t="str">
        <f ca="1">IF($B1752&lt;&gt;"",INDIRECT("'"&amp;$B1752&amp;"'"&amp;"!z2"),"")</f>
        <v/>
      </c>
      <c r="Y1752" s="187" t="str">
        <f ca="1">IF($B1752&lt;&gt;"",INDIRECT("'"&amp;$B1752&amp;"'"&amp;"!aa2"),"")</f>
        <v/>
      </c>
      <c r="Z1752" s="187" t="str">
        <f ca="1">IF($B1752&lt;&gt;"",INDIRECT("'"&amp;$B1752&amp;"'"&amp;"!ab2"),"")</f>
        <v/>
      </c>
      <c r="AA1752" s="187" t="str">
        <f ca="1">IF($B1752&lt;&gt;"",INDIRECT("'"&amp;$B1752&amp;"'"&amp;"!ac2"),"")</f>
        <v/>
      </c>
      <c r="AB1752" s="305">
        <f ca="1">SUMIF(W$1773:W$1872,$C1752,X$1773:Y$1872)</f>
        <v>0</v>
      </c>
      <c r="AC1752" s="305">
        <f ca="1">SUMIF(W$1773:W$1872,$C1752,Z$1773:AA$1872)</f>
        <v>0</v>
      </c>
      <c r="AD1752" s="305">
        <f ca="1">SUMIF(W$1773:W$1872,$C1752,AB$1773:AC$1872)</f>
        <v>0</v>
      </c>
      <c r="AE1752" s="305">
        <f ca="1">SUMIF(W$1773:W$1872,$C1752,AD$1773:AE$1872)</f>
        <v>0</v>
      </c>
      <c r="AG1752" s="304" t="s">
        <v>2341</v>
      </c>
      <c r="AH1752" s="187" t="str">
        <f ca="1">IF($B1752&lt;&gt;"",INDIRECT("'"&amp;$B1752&amp;"'"&amp;"!z2"),"")</f>
        <v/>
      </c>
      <c r="AI1752" s="187" t="str">
        <f ca="1">IF($B1752&lt;&gt;"",INDIRECT("'"&amp;$B1752&amp;"'"&amp;"!aa2"),"")</f>
        <v/>
      </c>
      <c r="AJ1752" s="187" t="str">
        <f ca="1">IF($B1752&lt;&gt;"",INDIRECT("'"&amp;$B1752&amp;"'"&amp;"!ab2"),"")</f>
        <v/>
      </c>
      <c r="AK1752" s="187" t="str">
        <f ca="1">IF($B1752&lt;&gt;"",INDIRECT("'"&amp;$B1752&amp;"'"&amp;"!ac2"),"")</f>
        <v/>
      </c>
      <c r="AL1752" s="305">
        <f ca="1">SUMIF(AG$1773:AG$1872,$C1752,AH$1773:AI$1872)</f>
        <v>0</v>
      </c>
      <c r="AM1752" s="305">
        <f ca="1">SUMIF(AG$1773:AG$1872,$C1752,AJ$1773:AK$1872)</f>
        <v>0</v>
      </c>
      <c r="AN1752" s="305">
        <f ca="1">SUMIF(AG$1773:AG$1872,$C1752,AL$1773:AM$1872)</f>
        <v>0</v>
      </c>
      <c r="AO1752" s="305">
        <f ca="1">SUMIF(AG$1773:AG$1872,$C1752,AN$1773:AO$1872)</f>
        <v>0</v>
      </c>
      <c r="AQ1752" s="304" t="s">
        <v>2341</v>
      </c>
      <c r="AR1752" s="187" t="str">
        <f ca="1">IF($B1752&lt;&gt;"",INDIRECT("'"&amp;$B1752&amp;"'"&amp;"!z2"),"")</f>
        <v/>
      </c>
      <c r="AS1752" s="187" t="str">
        <f ca="1">IF($B1752&lt;&gt;"",INDIRECT("'"&amp;$B1752&amp;"'"&amp;"!aa2"),"")</f>
        <v/>
      </c>
      <c r="AT1752" s="187" t="str">
        <f ca="1">IF($B1752&lt;&gt;"",INDIRECT("'"&amp;$B1752&amp;"'"&amp;"!ab2"),"")</f>
        <v/>
      </c>
      <c r="AU1752" s="187" t="str">
        <f ca="1">IF($B1752&lt;&gt;"",INDIRECT("'"&amp;$B1752&amp;"'"&amp;"!ac2"),"")</f>
        <v/>
      </c>
      <c r="AV1752" s="305">
        <f ca="1">SUMIF(AQ$1773:AQ$1872,$C1752,AR$1773:AS$1872)</f>
        <v>0</v>
      </c>
      <c r="AW1752" s="305">
        <f ca="1">SUMIF(AQ$1773:AQ$1872,$C1752,AT$1773:AU$1872)</f>
        <v>0</v>
      </c>
      <c r="AX1752" s="305">
        <f ca="1">SUMIF(AQ$1773:AQ$1872,$C1752,AV$1773:AW$1872)</f>
        <v>0</v>
      </c>
      <c r="AY1752" s="305">
        <f ca="1">SUMIF(AQ$1773:AQ$1872,$C1752,AX$1773:AY$1872)</f>
        <v>0</v>
      </c>
      <c r="BA1752" s="304" t="s">
        <v>2341</v>
      </c>
      <c r="BB1752" s="187" t="str">
        <f ca="1">IF($B1752&lt;&gt;"",INDIRECT("'"&amp;$B1752&amp;"'"&amp;"!z2"),"")</f>
        <v/>
      </c>
      <c r="BC1752" s="187" t="str">
        <f ca="1">IF($B1752&lt;&gt;"",INDIRECT("'"&amp;$B1752&amp;"'"&amp;"!aa2"),"")</f>
        <v/>
      </c>
      <c r="BD1752" s="187" t="str">
        <f ca="1">IF($B1752&lt;&gt;"",INDIRECT("'"&amp;$B1752&amp;"'"&amp;"!ab2"),"")</f>
        <v/>
      </c>
      <c r="BE1752" s="187" t="str">
        <f ca="1">IF($B1752&lt;&gt;"",INDIRECT("'"&amp;$B1752&amp;"'"&amp;"!ac2"),"")</f>
        <v/>
      </c>
      <c r="BF1752" s="305">
        <f ca="1">SUMIF(BA$1773:BA$1872,$C1752,BB$1773:BC$1872)</f>
        <v>0</v>
      </c>
      <c r="BG1752" s="305">
        <f ca="1">SUMIF(BA$1773:BA$1872,$C1752,BD$1773:BE$1872)</f>
        <v>0</v>
      </c>
      <c r="BH1752" s="305">
        <f ca="1">SUMIF(BA$1773:BA$1872,$C1752,BF$1773:BG$1872)</f>
        <v>0</v>
      </c>
      <c r="BI1752" s="305">
        <f ca="1">SUMIF(BA$1773:BA$1872,$C1752,BH$1773:BI$1872)</f>
        <v>0</v>
      </c>
      <c r="BK1752" s="304" t="s">
        <v>2341</v>
      </c>
      <c r="BL1752" s="187" t="str">
        <f ca="1">IF($B1752&lt;&gt;"",INDIRECT("'"&amp;$B1752&amp;"'"&amp;"!z2"),"")</f>
        <v/>
      </c>
      <c r="BM1752" s="187" t="str">
        <f ca="1">IF($B1752&lt;&gt;"",INDIRECT("'"&amp;$B1752&amp;"'"&amp;"!aa2"),"")</f>
        <v/>
      </c>
      <c r="BN1752" s="187" t="str">
        <f ca="1">IF($B1752&lt;&gt;"",INDIRECT("'"&amp;$B1752&amp;"'"&amp;"!ab2"),"")</f>
        <v/>
      </c>
      <c r="BO1752" s="187" t="str">
        <f ca="1">IF($B1752&lt;&gt;"",INDIRECT("'"&amp;$B1752&amp;"'"&amp;"!ac2"),"")</f>
        <v/>
      </c>
      <c r="BP1752" s="305">
        <f ca="1">SUMIF(BK$1773:BK$1872,$C1752,BL$1773:BM$1872)</f>
        <v>0</v>
      </c>
      <c r="BQ1752" s="305">
        <f ca="1">SUMIF(BK$1773:BK$1872,$C1752,BN$1773:BO$1872)</f>
        <v>0</v>
      </c>
      <c r="BR1752" s="305">
        <f ca="1">SUMIF(BK$1773:BK$1872,$C1752,BP$1773:BQ$1872)</f>
        <v>0</v>
      </c>
      <c r="BS1752" s="305">
        <f ca="1">SUMIF(BK$1773:BK$1872,$C1752,BR$1773:BS$1872)</f>
        <v>0</v>
      </c>
      <c r="BU1752" s="304" t="s">
        <v>2341</v>
      </c>
      <c r="BV1752" s="187" t="str">
        <f ca="1">IF($B1752&lt;&gt;"",INDIRECT("'"&amp;$B1752&amp;"'"&amp;"!z2"),"")</f>
        <v/>
      </c>
      <c r="BW1752" s="187" t="str">
        <f ca="1">IF($B1752&lt;&gt;"",INDIRECT("'"&amp;$B1752&amp;"'"&amp;"!aa2"),"")</f>
        <v/>
      </c>
      <c r="BX1752" s="187" t="str">
        <f ca="1">IF($B1752&lt;&gt;"",INDIRECT("'"&amp;$B1752&amp;"'"&amp;"!ab2"),"")</f>
        <v/>
      </c>
      <c r="BY1752" s="187" t="str">
        <f ca="1">IF($B1752&lt;&gt;"",INDIRECT("'"&amp;$B1752&amp;"'"&amp;"!ac2"),"")</f>
        <v/>
      </c>
      <c r="BZ1752" s="305">
        <f ca="1">SUMIF(BU$1773:BU$1872,$C1752,BV$1773:BW$1872)</f>
        <v>0</v>
      </c>
      <c r="CA1752" s="305">
        <f ca="1">SUMIF(BU$1773:BU$1872,$C1752,BX$1773:BY$1872)</f>
        <v>0</v>
      </c>
      <c r="CB1752" s="305">
        <f ca="1">SUMIF(BU$1773:BU$1872,$C1752,BZ$1773:CA$1872)</f>
        <v>0</v>
      </c>
      <c r="CC1752" s="305">
        <f ca="1">SUMIF(BU$1773:BU$1872,$C1752,CB$1773:CC$1872)</f>
        <v>0</v>
      </c>
      <c r="CE1752" s="304" t="s">
        <v>2341</v>
      </c>
      <c r="CF1752" s="187" t="str">
        <f ca="1">IF($B1752&lt;&gt;"",INDIRECT("'"&amp;$B1752&amp;"'"&amp;"!z2"),"")</f>
        <v/>
      </c>
      <c r="CG1752" s="187" t="str">
        <f ca="1">IF($B1752&lt;&gt;"",INDIRECT("'"&amp;$B1752&amp;"'"&amp;"!aa2"),"")</f>
        <v/>
      </c>
      <c r="CH1752" s="187" t="str">
        <f ca="1">IF($B1752&lt;&gt;"",INDIRECT("'"&amp;$B1752&amp;"'"&amp;"!ab2"),"")</f>
        <v/>
      </c>
      <c r="CI1752" s="187" t="str">
        <f ca="1">IF($B1752&lt;&gt;"",INDIRECT("'"&amp;$B1752&amp;"'"&amp;"!ac2"),"")</f>
        <v/>
      </c>
      <c r="CJ1752" s="305">
        <f ca="1">SUMIF(CE$1773:CE$1872,$C1752,CF$1773:CG$1872)</f>
        <v>0</v>
      </c>
      <c r="CK1752" s="305">
        <f ca="1">SUMIF(CE$1773:CE$1872,$C1752,CH$1773:CI$1872)</f>
        <v>0</v>
      </c>
      <c r="CL1752" s="305">
        <f ca="1">SUMIF(CE$1773:CE$1872,$C1752,CJ$1773:CK$1872)</f>
        <v>0</v>
      </c>
      <c r="CM1752" s="305">
        <f ca="1">SUMIF(CE$1773:CE$1872,$C1752,CL$1773:CM$1872)</f>
        <v>0</v>
      </c>
      <c r="CO1752" s="304" t="s">
        <v>2341</v>
      </c>
      <c r="CP1752" s="187" t="str">
        <f ca="1">IF($B1752&lt;&gt;"",INDIRECT("'"&amp;$B1752&amp;"'"&amp;"!z2"),"")</f>
        <v/>
      </c>
      <c r="CQ1752" s="187" t="str">
        <f ca="1">IF($B1752&lt;&gt;"",INDIRECT("'"&amp;$B1752&amp;"'"&amp;"!aa2"),"")</f>
        <v/>
      </c>
      <c r="CR1752" s="187" t="str">
        <f ca="1">IF($B1752&lt;&gt;"",INDIRECT("'"&amp;$B1752&amp;"'"&amp;"!ab2"),"")</f>
        <v/>
      </c>
      <c r="CS1752" s="187" t="str">
        <f ca="1">IF($B1752&lt;&gt;"",INDIRECT("'"&amp;$B1752&amp;"'"&amp;"!ac2"),"")</f>
        <v/>
      </c>
      <c r="CT1752" s="305">
        <f ca="1">SUMIF(CO$1773:CO$1872,$C1752,CP$1773:CQ$1872)</f>
        <v>0</v>
      </c>
      <c r="CU1752" s="305">
        <f ca="1">SUMIF(CO$1773:CO$1872,$C1752,CR$1773:CS$1872)</f>
        <v>0</v>
      </c>
      <c r="CV1752" s="305">
        <f ca="1">SUMIF(CO$1773:CO$1872,$C1752,CT$1773:CU$1872)</f>
        <v>0</v>
      </c>
      <c r="CW1752" s="305">
        <f ca="1">SUMIF(CO$1773:CO$1872,$C1752,CV$1773:CW$1872)</f>
        <v>0</v>
      </c>
      <c r="CY1752" s="304" t="s">
        <v>2341</v>
      </c>
      <c r="CZ1752" s="187" t="str">
        <f ca="1">IF($B1752&lt;&gt;"",INDIRECT("'"&amp;$B1752&amp;"'"&amp;"!z2"),"")</f>
        <v/>
      </c>
      <c r="DA1752" s="187" t="str">
        <f ca="1">IF($B1752&lt;&gt;"",INDIRECT("'"&amp;$B1752&amp;"'"&amp;"!aa2"),"")</f>
        <v/>
      </c>
      <c r="DB1752" s="187" t="str">
        <f ca="1">IF($B1752&lt;&gt;"",INDIRECT("'"&amp;$B1752&amp;"'"&amp;"!ab2"),"")</f>
        <v/>
      </c>
      <c r="DC1752" s="187" t="str">
        <f ca="1">IF($B1752&lt;&gt;"",INDIRECT("'"&amp;$B1752&amp;"'"&amp;"!ac2"),"")</f>
        <v/>
      </c>
      <c r="DD1752" s="305">
        <f ca="1">SUMIF(CY$1773:CY$1872,$C1752,CZ$1773:DA$1872)</f>
        <v>0</v>
      </c>
      <c r="DE1752" s="305">
        <f ca="1">SUMIF(CY$1773:CY$1872,$C1752,DB$1773:DC$1872)</f>
        <v>0</v>
      </c>
      <c r="DF1752" s="305">
        <f ca="1">SUMIF(CY$1773:CY$1872,$C1752,DD$1773:DE$1872)</f>
        <v>0</v>
      </c>
      <c r="DG1752" s="305">
        <f ca="1">SUMIF(CY$1773:CY$1872,$C1752,DF$1773:DG$1872)</f>
        <v>0</v>
      </c>
      <c r="DI1752" s="304" t="s">
        <v>2341</v>
      </c>
      <c r="DJ1752" s="187" t="str">
        <f ca="1">IF($B1752&lt;&gt;"",INDIRECT("'"&amp;$B1752&amp;"'"&amp;"!z2"),"")</f>
        <v/>
      </c>
      <c r="DK1752" s="187" t="str">
        <f ca="1">IF($B1752&lt;&gt;"",INDIRECT("'"&amp;$B1752&amp;"'"&amp;"!aa2"),"")</f>
        <v/>
      </c>
      <c r="DL1752" s="187" t="str">
        <f ca="1">IF($B1752&lt;&gt;"",INDIRECT("'"&amp;$B1752&amp;"'"&amp;"!ab2"),"")</f>
        <v/>
      </c>
      <c r="DM1752" s="187" t="str">
        <f ca="1">IF($B1752&lt;&gt;"",INDIRECT("'"&amp;$B1752&amp;"'"&amp;"!ac2"),"")</f>
        <v/>
      </c>
      <c r="DN1752" s="305">
        <f ca="1">SUMIF(DI$1773:DI$1872,$C1752,DJ$1773:DK$1872)</f>
        <v>0</v>
      </c>
      <c r="DO1752" s="305">
        <f ca="1">SUMIF(DI$1773:DI$1872,$C1752,DL$1773:DM$1872)</f>
        <v>0</v>
      </c>
      <c r="DP1752" s="305">
        <f ca="1">SUMIF(DI$1773:DI$1872,$C1752,DN$1773:DO$1872)</f>
        <v>0</v>
      </c>
      <c r="DQ1752" s="305">
        <f ca="1">SUMIF(DI$1773:DI$1872,$C1752,DP$1773:DQ$1872)</f>
        <v>0</v>
      </c>
      <c r="DS1752" s="304" t="s">
        <v>2341</v>
      </c>
      <c r="DT1752" s="187" t="str">
        <f ca="1">IF($B1752&lt;&gt;"",INDIRECT("'"&amp;$B1752&amp;"'"&amp;"!z2"),"")</f>
        <v/>
      </c>
      <c r="DU1752" s="187" t="str">
        <f ca="1">IF($B1752&lt;&gt;"",INDIRECT("'"&amp;$B1752&amp;"'"&amp;"!aa2"),"")</f>
        <v/>
      </c>
      <c r="DV1752" s="187" t="str">
        <f ca="1">IF($B1752&lt;&gt;"",INDIRECT("'"&amp;$B1752&amp;"'"&amp;"!ab2"),"")</f>
        <v/>
      </c>
      <c r="DW1752" s="187" t="str">
        <f ca="1">IF($B1752&lt;&gt;"",INDIRECT("'"&amp;$B1752&amp;"'"&amp;"!ac2"),"")</f>
        <v/>
      </c>
      <c r="DX1752" s="305">
        <f ca="1">SUMIF(DS$1773:DS$1872,$C1752,DT$1773:DU$1872)</f>
        <v>0</v>
      </c>
      <c r="DY1752" s="305">
        <f ca="1">SUMIF(DS$1773:DS$1872,$C1752,DV$1773:DW$1872)</f>
        <v>0</v>
      </c>
      <c r="DZ1752" s="305">
        <f ca="1">SUMIF(DS$1773:DS$1872,$C1752,DX$1773:DY$1872)</f>
        <v>0</v>
      </c>
      <c r="EA1752" s="305">
        <f ca="1">SUMIF(DS$1773:DS$1872,$C1752,DZ$1773:EA$1872)</f>
        <v>0</v>
      </c>
      <c r="EC1752" s="304" t="s">
        <v>2341</v>
      </c>
      <c r="ED1752" s="187" t="str">
        <f ca="1">IF($B1752&lt;&gt;"",INDIRECT("'"&amp;$B1752&amp;"'"&amp;"!z2"),"")</f>
        <v/>
      </c>
      <c r="EE1752" s="187" t="str">
        <f ca="1">IF($B1752&lt;&gt;"",INDIRECT("'"&amp;$B1752&amp;"'"&amp;"!aa2"),"")</f>
        <v/>
      </c>
      <c r="EF1752" s="187" t="str">
        <f ca="1">IF($B1752&lt;&gt;"",INDIRECT("'"&amp;$B1752&amp;"'"&amp;"!ab2"),"")</f>
        <v/>
      </c>
      <c r="EG1752" s="187" t="str">
        <f ca="1">IF($B1752&lt;&gt;"",INDIRECT("'"&amp;$B1752&amp;"'"&amp;"!ac2"),"")</f>
        <v/>
      </c>
      <c r="EH1752" s="305">
        <f ca="1">SUMIF(EC$1773:EC$1872,$C1752,ED$1773:EE$1872)</f>
        <v>0</v>
      </c>
      <c r="EI1752" s="305">
        <f ca="1">SUMIF(EC$1773:EC$1872,$C1752,EF$1773:EG$1872)</f>
        <v>0</v>
      </c>
      <c r="EJ1752" s="305">
        <f ca="1">SUMIF(EC$1773:EC$1872,$C1752,EH$1773:EI$1872)</f>
        <v>0</v>
      </c>
      <c r="EK1752" s="305">
        <f ca="1">SUMIF(EC$1773:EC$1872,$C1752,EJ$1773:EK$1872)</f>
        <v>0</v>
      </c>
      <c r="EM1752" s="304" t="s">
        <v>2341</v>
      </c>
      <c r="EN1752" s="187" t="str">
        <f ca="1">IF($B1752&lt;&gt;"",INDIRECT("'"&amp;$B1752&amp;"'"&amp;"!z2"),"")</f>
        <v/>
      </c>
      <c r="EO1752" s="187" t="str">
        <f ca="1">IF($B1752&lt;&gt;"",INDIRECT("'"&amp;$B1752&amp;"'"&amp;"!aa2"),"")</f>
        <v/>
      </c>
      <c r="EP1752" s="187" t="str">
        <f ca="1">IF($B1752&lt;&gt;"",INDIRECT("'"&amp;$B1752&amp;"'"&amp;"!ab2"),"")</f>
        <v/>
      </c>
      <c r="EQ1752" s="187" t="str">
        <f ca="1">IF($B1752&lt;&gt;"",INDIRECT("'"&amp;$B1752&amp;"'"&amp;"!ac2"),"")</f>
        <v/>
      </c>
      <c r="ER1752" s="305">
        <f ca="1">SUMIF(EM$1773:EM$1872,$C1752,EN$1773:EO$1872)</f>
        <v>0</v>
      </c>
      <c r="ES1752" s="305">
        <f ca="1">SUMIF(EM$1773:EM$1872,$C1752,EP$1773:EQ$1872)</f>
        <v>0</v>
      </c>
      <c r="ET1752" s="305">
        <f ca="1">SUMIF(EM$1773:EM$1872,$C1752,ER$1773:ES$1872)</f>
        <v>0</v>
      </c>
      <c r="EU1752" s="305">
        <f ca="1">SUMIF(EM$1773:EM$1872,$C1752,ET$1773:EU$1872)</f>
        <v>0</v>
      </c>
      <c r="EW1752" s="304" t="s">
        <v>2341</v>
      </c>
      <c r="EX1752" s="187" t="str">
        <f ca="1">IF($B1752&lt;&gt;"",INDIRECT("'"&amp;$B1752&amp;"'"&amp;"!z2"),"")</f>
        <v/>
      </c>
      <c r="EY1752" s="187" t="str">
        <f ca="1">IF($B1752&lt;&gt;"",INDIRECT("'"&amp;$B1752&amp;"'"&amp;"!aa2"),"")</f>
        <v/>
      </c>
      <c r="EZ1752" s="187" t="str">
        <f ca="1">IF($B1752&lt;&gt;"",INDIRECT("'"&amp;$B1752&amp;"'"&amp;"!ab2"),"")</f>
        <v/>
      </c>
      <c r="FA1752" s="187" t="str">
        <f ca="1">IF($B1752&lt;&gt;"",INDIRECT("'"&amp;$B1752&amp;"'"&amp;"!ac2"),"")</f>
        <v/>
      </c>
      <c r="FB1752" s="305">
        <f ca="1">SUMIF(EW$1773:EW$1872,$C1752,EX$1773:EY$1872)</f>
        <v>0</v>
      </c>
      <c r="FC1752" s="305">
        <f ca="1">SUMIF(EW$1773:EW$1872,$C1752,EZ$1773:FA$1872)</f>
        <v>0</v>
      </c>
      <c r="FD1752" s="305">
        <f ca="1">SUMIF(EW$1773:EW$1872,$C1752,FB$1773:FC$1872)</f>
        <v>0</v>
      </c>
      <c r="FE1752" s="305">
        <f ca="1">SUMIF(EW$1773:EW$1872,$C1752,FD$1773:FE$1872)</f>
        <v>0</v>
      </c>
      <c r="FG1752" s="304" t="s">
        <v>2341</v>
      </c>
      <c r="FH1752" s="187" t="str">
        <f ca="1">IF($B1752&lt;&gt;"",INDIRECT("'"&amp;$B1752&amp;"'"&amp;"!z2"),"")</f>
        <v/>
      </c>
      <c r="FI1752" s="187" t="str">
        <f ca="1">IF($B1752&lt;&gt;"",INDIRECT("'"&amp;$B1752&amp;"'"&amp;"!aa2"),"")</f>
        <v/>
      </c>
      <c r="FJ1752" s="187" t="str">
        <f ca="1">IF($B1752&lt;&gt;"",INDIRECT("'"&amp;$B1752&amp;"'"&amp;"!ab2"),"")</f>
        <v/>
      </c>
      <c r="FK1752" s="187" t="str">
        <f ca="1">IF($B1752&lt;&gt;"",INDIRECT("'"&amp;$B1752&amp;"'"&amp;"!ac2"),"")</f>
        <v/>
      </c>
      <c r="FL1752" s="305">
        <f ca="1">SUMIF(FG$1773:FG$1872,$C1752,FH$1773:FI$1872)</f>
        <v>0</v>
      </c>
      <c r="FM1752" s="305">
        <f ca="1">SUMIF(FG$1773:FG$1872,$C1752,FJ$1773:FK$1872)</f>
        <v>0</v>
      </c>
      <c r="FN1752" s="305">
        <f ca="1">SUMIF(FG$1773:FG$1872,$C1752,FL$1773:FM$1872)</f>
        <v>0</v>
      </c>
      <c r="FO1752" s="305">
        <f ca="1">SUMIF(FG$1773:FG$1872,$C1752,FN$1773:FO$1872)</f>
        <v>0</v>
      </c>
      <c r="FP1752" s="22" t="str">
        <f ca="1">IF(FX1752&gt;0,MAX($FP$1750:FP1751)+1,"")</f>
        <v/>
      </c>
      <c r="FQ1752" s="304" t="s">
        <v>2341</v>
      </c>
      <c r="FT1752" s="294">
        <f ca="1">FL1752+FB1752+ER1752+EH1752+DX1752+DN1752+DD1752+CT1752+CJ1752+BZ1752+BP1752+BF1752+AV1752+AL1752+AB1752+R1752+H1752</f>
        <v>0</v>
      </c>
      <c r="FU1752" s="294">
        <f t="shared" ref="FU1752:FW1767" ca="1" si="36">FM1752+FC1752+ES1752+EI1752+DY1752+DO1752+DE1752+CU1752+CK1752+CA1752+BQ1752+BG1752+AW1752+AM1752+AC1752+S1752+I1752</f>
        <v>0</v>
      </c>
      <c r="FV1752" s="294">
        <f t="shared" ca="1" si="36"/>
        <v>0</v>
      </c>
      <c r="FW1752" s="294">
        <f t="shared" ca="1" si="36"/>
        <v>0</v>
      </c>
      <c r="FX1752" s="294">
        <f ca="1">SUM(FT1752:FW1752)</f>
        <v>0</v>
      </c>
      <c r="FY1752" s="294"/>
    </row>
    <row r="1753" spans="1:181" hidden="1">
      <c r="C1753" s="304" t="s">
        <v>2349</v>
      </c>
      <c r="D1753" s="187"/>
      <c r="E1753" s="187"/>
      <c r="F1753" s="187"/>
      <c r="G1753" s="187"/>
      <c r="H1753" s="305">
        <f t="shared" ref="H1753:H1768" ca="1" si="37">SUMIF(C$1773:C$1872,$C1753,D$1773:E$1872)</f>
        <v>0</v>
      </c>
      <c r="I1753" s="305">
        <f t="shared" ref="I1753:I1768" ca="1" si="38">SUMIF(C$1773:C$1872,$C1753,F$1773:G$1872)</f>
        <v>0</v>
      </c>
      <c r="J1753" s="305">
        <f t="shared" ref="J1753:J1768" ca="1" si="39">SUMIF(C$1773:C$1872,$C1753,H$1773:I$1872)</f>
        <v>0</v>
      </c>
      <c r="K1753" s="305">
        <f t="shared" ref="K1753:K1768" ca="1" si="40">SUMIF(C$1773:C$1872,$C1753,J$1773:K$1872)</f>
        <v>0</v>
      </c>
      <c r="M1753" s="304" t="s">
        <v>2349</v>
      </c>
      <c r="N1753" s="187" t="str">
        <f ca="1">IF($B1753&lt;&gt;"",INDIRECT("'"&amp;$B1753&amp;"'"&amp;"!z2"),"")</f>
        <v/>
      </c>
      <c r="O1753" s="187" t="str">
        <f ca="1">IF($B1753&lt;&gt;"",INDIRECT("'"&amp;$B1753&amp;"'"&amp;"!aa2"),"")</f>
        <v/>
      </c>
      <c r="P1753" s="187" t="str">
        <f ca="1">IF($B1753&lt;&gt;"",INDIRECT("'"&amp;$B1753&amp;"'"&amp;"!ab2"),"")</f>
        <v/>
      </c>
      <c r="Q1753" s="187" t="str">
        <f ca="1">IF($B1753&lt;&gt;"",INDIRECT("'"&amp;$B1753&amp;"'"&amp;"!ac2"),"")</f>
        <v/>
      </c>
      <c r="R1753" s="305">
        <f t="shared" ref="R1753:R1768" ca="1" si="41">SUMIF(M$1773:M$1872,$C1753,N$1773:O$1872)</f>
        <v>0</v>
      </c>
      <c r="S1753" s="305">
        <f t="shared" ref="S1753:S1768" ca="1" si="42">SUMIF(M$1773:M$1872,$C1753,P$1773:Q$1872)</f>
        <v>0</v>
      </c>
      <c r="T1753" s="305">
        <f t="shared" ref="T1753:T1768" ca="1" si="43">SUMIF(M$1773:M$1872,$C1753,R$1773:S$1872)</f>
        <v>0</v>
      </c>
      <c r="U1753" s="305">
        <f t="shared" ref="U1753:U1768" ca="1" si="44">SUMIF(M$1773:M$1872,$C1753,T$1773:U$1872)</f>
        <v>0</v>
      </c>
      <c r="W1753" s="304" t="s">
        <v>2349</v>
      </c>
      <c r="X1753" s="187" t="str">
        <f ca="1">IF($B1753&lt;&gt;"",INDIRECT("'"&amp;$B1753&amp;"'"&amp;"!z2"),"")</f>
        <v/>
      </c>
      <c r="Y1753" s="187" t="str">
        <f ca="1">IF($B1753&lt;&gt;"",INDIRECT("'"&amp;$B1753&amp;"'"&amp;"!aa2"),"")</f>
        <v/>
      </c>
      <c r="Z1753" s="187" t="str">
        <f ca="1">IF($B1753&lt;&gt;"",INDIRECT("'"&amp;$B1753&amp;"'"&amp;"!ab2"),"")</f>
        <v/>
      </c>
      <c r="AA1753" s="187" t="str">
        <f ca="1">IF($B1753&lt;&gt;"",INDIRECT("'"&amp;$B1753&amp;"'"&amp;"!ac2"),"")</f>
        <v/>
      </c>
      <c r="AB1753" s="305">
        <f t="shared" ref="AB1753:AB1768" ca="1" si="45">SUMIF(W$1773:W$1872,$C1753,X$1773:Y$1872)</f>
        <v>0</v>
      </c>
      <c r="AC1753" s="305">
        <f t="shared" ref="AC1753:AC1768" ca="1" si="46">SUMIF(W$1773:W$1872,$C1753,Z$1773:AA$1872)</f>
        <v>0</v>
      </c>
      <c r="AD1753" s="305">
        <f t="shared" ref="AD1753:AD1768" ca="1" si="47">SUMIF(W$1773:W$1872,$C1753,AB$1773:AC$1872)</f>
        <v>0</v>
      </c>
      <c r="AE1753" s="305">
        <f t="shared" ref="AE1753:AE1768" ca="1" si="48">SUMIF(W$1773:W$1872,$C1753,AD$1773:AE$1872)</f>
        <v>0</v>
      </c>
      <c r="AG1753" s="304" t="s">
        <v>2349</v>
      </c>
      <c r="AH1753" s="187" t="str">
        <f ca="1">IF($B1753&lt;&gt;"",INDIRECT("'"&amp;$B1753&amp;"'"&amp;"!z2"),"")</f>
        <v/>
      </c>
      <c r="AI1753" s="187" t="str">
        <f ca="1">IF($B1753&lt;&gt;"",INDIRECT("'"&amp;$B1753&amp;"'"&amp;"!aa2"),"")</f>
        <v/>
      </c>
      <c r="AJ1753" s="187" t="str">
        <f ca="1">IF($B1753&lt;&gt;"",INDIRECT("'"&amp;$B1753&amp;"'"&amp;"!ab2"),"")</f>
        <v/>
      </c>
      <c r="AK1753" s="187" t="str">
        <f ca="1">IF($B1753&lt;&gt;"",INDIRECT("'"&amp;$B1753&amp;"'"&amp;"!ac2"),"")</f>
        <v/>
      </c>
      <c r="AL1753" s="305">
        <f t="shared" ref="AL1753:AL1768" ca="1" si="49">SUMIF(AG$1773:AG$1872,$C1753,AH$1773:AI$1872)</f>
        <v>0</v>
      </c>
      <c r="AM1753" s="305">
        <f t="shared" ref="AM1753:AM1768" ca="1" si="50">SUMIF(AG$1773:AG$1872,$C1753,AJ$1773:AK$1872)</f>
        <v>0</v>
      </c>
      <c r="AN1753" s="305">
        <f t="shared" ref="AN1753:AN1768" ca="1" si="51">SUMIF(AG$1773:AG$1872,$C1753,AL$1773:AM$1872)</f>
        <v>0</v>
      </c>
      <c r="AO1753" s="305">
        <f t="shared" ref="AO1753:AO1768" ca="1" si="52">SUMIF(AG$1773:AG$1872,$C1753,AN$1773:AO$1872)</f>
        <v>0</v>
      </c>
      <c r="AQ1753" s="304" t="s">
        <v>2349</v>
      </c>
      <c r="AR1753" s="187" t="str">
        <f ca="1">IF($B1753&lt;&gt;"",INDIRECT("'"&amp;$B1753&amp;"'"&amp;"!z2"),"")</f>
        <v/>
      </c>
      <c r="AS1753" s="187" t="str">
        <f ca="1">IF($B1753&lt;&gt;"",INDIRECT("'"&amp;$B1753&amp;"'"&amp;"!aa2"),"")</f>
        <v/>
      </c>
      <c r="AT1753" s="187" t="str">
        <f ca="1">IF($B1753&lt;&gt;"",INDIRECT("'"&amp;$B1753&amp;"'"&amp;"!ab2"),"")</f>
        <v/>
      </c>
      <c r="AU1753" s="187" t="str">
        <f ca="1">IF($B1753&lt;&gt;"",INDIRECT("'"&amp;$B1753&amp;"'"&amp;"!ac2"),"")</f>
        <v/>
      </c>
      <c r="AV1753" s="305">
        <f t="shared" ref="AV1753:AV1768" ca="1" si="53">SUMIF(AQ$1773:AQ$1872,$C1753,AR$1773:AS$1872)</f>
        <v>0</v>
      </c>
      <c r="AW1753" s="305">
        <f t="shared" ref="AW1753:AW1768" ca="1" si="54">SUMIF(AQ$1773:AQ$1872,$C1753,AT$1773:AU$1872)</f>
        <v>0</v>
      </c>
      <c r="AX1753" s="305">
        <f t="shared" ref="AX1753:AX1768" ca="1" si="55">SUMIF(AQ$1773:AQ$1872,$C1753,AV$1773:AW$1872)</f>
        <v>0</v>
      </c>
      <c r="AY1753" s="305">
        <f t="shared" ref="AY1753:AY1768" ca="1" si="56">SUMIF(AQ$1773:AQ$1872,$C1753,AX$1773:AY$1872)</f>
        <v>0</v>
      </c>
      <c r="BA1753" s="304" t="s">
        <v>2349</v>
      </c>
      <c r="BB1753" s="187" t="str">
        <f ca="1">IF($B1753&lt;&gt;"",INDIRECT("'"&amp;$B1753&amp;"'"&amp;"!z2"),"")</f>
        <v/>
      </c>
      <c r="BC1753" s="187" t="str">
        <f ca="1">IF($B1753&lt;&gt;"",INDIRECT("'"&amp;$B1753&amp;"'"&amp;"!aa2"),"")</f>
        <v/>
      </c>
      <c r="BD1753" s="187" t="str">
        <f ca="1">IF($B1753&lt;&gt;"",INDIRECT("'"&amp;$B1753&amp;"'"&amp;"!ab2"),"")</f>
        <v/>
      </c>
      <c r="BE1753" s="187" t="str">
        <f ca="1">IF($B1753&lt;&gt;"",INDIRECT("'"&amp;$B1753&amp;"'"&amp;"!ac2"),"")</f>
        <v/>
      </c>
      <c r="BF1753" s="305">
        <f t="shared" ref="BF1753:BF1768" ca="1" si="57">SUMIF(BA$1773:BA$1872,$C1753,BB$1773:BC$1872)</f>
        <v>0</v>
      </c>
      <c r="BG1753" s="305">
        <f t="shared" ref="BG1753:BG1768" ca="1" si="58">SUMIF(BA$1773:BA$1872,$C1753,BD$1773:BE$1872)</f>
        <v>0</v>
      </c>
      <c r="BH1753" s="305">
        <f t="shared" ref="BH1753:BH1768" ca="1" si="59">SUMIF(BA$1773:BA$1872,$C1753,BF$1773:BG$1872)</f>
        <v>0</v>
      </c>
      <c r="BI1753" s="305">
        <f t="shared" ref="BI1753:BI1768" ca="1" si="60">SUMIF(BA$1773:BA$1872,$C1753,BH$1773:BI$1872)</f>
        <v>0</v>
      </c>
      <c r="BK1753" s="304" t="s">
        <v>2349</v>
      </c>
      <c r="BL1753" s="187" t="str">
        <f ca="1">IF($B1753&lt;&gt;"",INDIRECT("'"&amp;$B1753&amp;"'"&amp;"!z2"),"")</f>
        <v/>
      </c>
      <c r="BM1753" s="187" t="str">
        <f ca="1">IF($B1753&lt;&gt;"",INDIRECT("'"&amp;$B1753&amp;"'"&amp;"!aa2"),"")</f>
        <v/>
      </c>
      <c r="BN1753" s="187" t="str">
        <f ca="1">IF($B1753&lt;&gt;"",INDIRECT("'"&amp;$B1753&amp;"'"&amp;"!ab2"),"")</f>
        <v/>
      </c>
      <c r="BO1753" s="187" t="str">
        <f ca="1">IF($B1753&lt;&gt;"",INDIRECT("'"&amp;$B1753&amp;"'"&amp;"!ac2"),"")</f>
        <v/>
      </c>
      <c r="BP1753" s="305">
        <f t="shared" ref="BP1753:BP1768" ca="1" si="61">SUMIF(BK$1773:BK$1872,$C1753,BL$1773:BM$1872)</f>
        <v>0</v>
      </c>
      <c r="BQ1753" s="305">
        <f t="shared" ref="BQ1753:BQ1768" ca="1" si="62">SUMIF(BK$1773:BK$1872,$C1753,BN$1773:BO$1872)</f>
        <v>0</v>
      </c>
      <c r="BR1753" s="305">
        <f t="shared" ref="BR1753:BR1768" ca="1" si="63">SUMIF(BK$1773:BK$1872,$C1753,BP$1773:BQ$1872)</f>
        <v>0</v>
      </c>
      <c r="BS1753" s="305">
        <f t="shared" ref="BS1753:BS1768" ca="1" si="64">SUMIF(BK$1773:BK$1872,$C1753,BR$1773:BS$1872)</f>
        <v>0</v>
      </c>
      <c r="BU1753" s="304" t="s">
        <v>2349</v>
      </c>
      <c r="BV1753" s="187" t="str">
        <f ca="1">IF($B1753&lt;&gt;"",INDIRECT("'"&amp;$B1753&amp;"'"&amp;"!z2"),"")</f>
        <v/>
      </c>
      <c r="BW1753" s="187" t="str">
        <f ca="1">IF($B1753&lt;&gt;"",INDIRECT("'"&amp;$B1753&amp;"'"&amp;"!aa2"),"")</f>
        <v/>
      </c>
      <c r="BX1753" s="187" t="str">
        <f ca="1">IF($B1753&lt;&gt;"",INDIRECT("'"&amp;$B1753&amp;"'"&amp;"!ab2"),"")</f>
        <v/>
      </c>
      <c r="BY1753" s="187" t="str">
        <f ca="1">IF($B1753&lt;&gt;"",INDIRECT("'"&amp;$B1753&amp;"'"&amp;"!ac2"),"")</f>
        <v/>
      </c>
      <c r="BZ1753" s="305">
        <f t="shared" ref="BZ1753:BZ1768" ca="1" si="65">SUMIF(BU$1773:BU$1872,$C1753,BV$1773:BW$1872)</f>
        <v>0</v>
      </c>
      <c r="CA1753" s="305">
        <f t="shared" ref="CA1753:CA1768" ca="1" si="66">SUMIF(BU$1773:BU$1872,$C1753,BX$1773:BY$1872)</f>
        <v>0</v>
      </c>
      <c r="CB1753" s="305">
        <f t="shared" ref="CB1753:CB1768" ca="1" si="67">SUMIF(BU$1773:BU$1872,$C1753,BZ$1773:CA$1872)</f>
        <v>0</v>
      </c>
      <c r="CC1753" s="305">
        <f t="shared" ref="CC1753:CC1768" ca="1" si="68">SUMIF(BU$1773:BU$1872,$C1753,CB$1773:CC$1872)</f>
        <v>0</v>
      </c>
      <c r="CE1753" s="304" t="s">
        <v>2349</v>
      </c>
      <c r="CF1753" s="187" t="str">
        <f ca="1">IF($B1753&lt;&gt;"",INDIRECT("'"&amp;$B1753&amp;"'"&amp;"!z2"),"")</f>
        <v/>
      </c>
      <c r="CG1753" s="187" t="str">
        <f ca="1">IF($B1753&lt;&gt;"",INDIRECT("'"&amp;$B1753&amp;"'"&amp;"!aa2"),"")</f>
        <v/>
      </c>
      <c r="CH1753" s="187" t="str">
        <f ca="1">IF($B1753&lt;&gt;"",INDIRECT("'"&amp;$B1753&amp;"'"&amp;"!ab2"),"")</f>
        <v/>
      </c>
      <c r="CI1753" s="187" t="str">
        <f ca="1">IF($B1753&lt;&gt;"",INDIRECT("'"&amp;$B1753&amp;"'"&amp;"!ac2"),"")</f>
        <v/>
      </c>
      <c r="CJ1753" s="305">
        <f t="shared" ref="CJ1753:CJ1768" ca="1" si="69">SUMIF(CE$1773:CE$1872,$C1753,CF$1773:CG$1872)</f>
        <v>0</v>
      </c>
      <c r="CK1753" s="305">
        <f t="shared" ref="CK1753:CK1768" ca="1" si="70">SUMIF(CE$1773:CE$1872,$C1753,CH$1773:CI$1872)</f>
        <v>0</v>
      </c>
      <c r="CL1753" s="305">
        <f t="shared" ref="CL1753:CL1768" ca="1" si="71">SUMIF(CE$1773:CE$1872,$C1753,CJ$1773:CK$1872)</f>
        <v>0</v>
      </c>
      <c r="CM1753" s="305">
        <f t="shared" ref="CM1753:CM1768" ca="1" si="72">SUMIF(CE$1773:CE$1872,$C1753,CL$1773:CM$1872)</f>
        <v>0</v>
      </c>
      <c r="CO1753" s="304" t="s">
        <v>2349</v>
      </c>
      <c r="CP1753" s="187" t="str">
        <f ca="1">IF($B1753&lt;&gt;"",INDIRECT("'"&amp;$B1753&amp;"'"&amp;"!z2"),"")</f>
        <v/>
      </c>
      <c r="CQ1753" s="187" t="str">
        <f ca="1">IF($B1753&lt;&gt;"",INDIRECT("'"&amp;$B1753&amp;"'"&amp;"!aa2"),"")</f>
        <v/>
      </c>
      <c r="CR1753" s="187" t="str">
        <f ca="1">IF($B1753&lt;&gt;"",INDIRECT("'"&amp;$B1753&amp;"'"&amp;"!ab2"),"")</f>
        <v/>
      </c>
      <c r="CS1753" s="187" t="str">
        <f ca="1">IF($B1753&lt;&gt;"",INDIRECT("'"&amp;$B1753&amp;"'"&amp;"!ac2"),"")</f>
        <v/>
      </c>
      <c r="CT1753" s="305">
        <f t="shared" ref="CT1753:CT1768" ca="1" si="73">SUMIF(CO$1773:CO$1872,$C1753,CP$1773:CQ$1872)</f>
        <v>0</v>
      </c>
      <c r="CU1753" s="305">
        <f t="shared" ref="CU1753:CU1768" ca="1" si="74">SUMIF(CO$1773:CO$1872,$C1753,CR$1773:CS$1872)</f>
        <v>0</v>
      </c>
      <c r="CV1753" s="305">
        <f t="shared" ref="CV1753:CV1768" ca="1" si="75">SUMIF(CO$1773:CO$1872,$C1753,CT$1773:CU$1872)</f>
        <v>0</v>
      </c>
      <c r="CW1753" s="305">
        <f t="shared" ref="CW1753:CW1768" ca="1" si="76">SUMIF(CO$1773:CO$1872,$C1753,CV$1773:CW$1872)</f>
        <v>0</v>
      </c>
      <c r="CY1753" s="304" t="s">
        <v>2349</v>
      </c>
      <c r="CZ1753" s="187" t="str">
        <f ca="1">IF($B1753&lt;&gt;"",INDIRECT("'"&amp;$B1753&amp;"'"&amp;"!z2"),"")</f>
        <v/>
      </c>
      <c r="DA1753" s="187" t="str">
        <f ca="1">IF($B1753&lt;&gt;"",INDIRECT("'"&amp;$B1753&amp;"'"&amp;"!aa2"),"")</f>
        <v/>
      </c>
      <c r="DB1753" s="187" t="str">
        <f ca="1">IF($B1753&lt;&gt;"",INDIRECT("'"&amp;$B1753&amp;"'"&amp;"!ab2"),"")</f>
        <v/>
      </c>
      <c r="DC1753" s="187" t="str">
        <f ca="1">IF($B1753&lt;&gt;"",INDIRECT("'"&amp;$B1753&amp;"'"&amp;"!ac2"),"")</f>
        <v/>
      </c>
      <c r="DD1753" s="305">
        <f t="shared" ref="DD1753:DD1768" ca="1" si="77">SUMIF(CY$1773:CY$1872,$C1753,CZ$1773:DA$1872)</f>
        <v>0</v>
      </c>
      <c r="DE1753" s="305">
        <f t="shared" ref="DE1753:DE1768" ca="1" si="78">SUMIF(CY$1773:CY$1872,$C1753,DB$1773:DC$1872)</f>
        <v>0</v>
      </c>
      <c r="DF1753" s="305">
        <f t="shared" ref="DF1753:DF1768" ca="1" si="79">SUMIF(CY$1773:CY$1872,$C1753,DD$1773:DE$1872)</f>
        <v>0</v>
      </c>
      <c r="DG1753" s="305">
        <f t="shared" ref="DG1753:DG1768" ca="1" si="80">SUMIF(CY$1773:CY$1872,$C1753,DF$1773:DG$1872)</f>
        <v>0</v>
      </c>
      <c r="DI1753" s="304" t="s">
        <v>2349</v>
      </c>
      <c r="DJ1753" s="187" t="str">
        <f ca="1">IF($B1753&lt;&gt;"",INDIRECT("'"&amp;$B1753&amp;"'"&amp;"!z2"),"")</f>
        <v/>
      </c>
      <c r="DK1753" s="187" t="str">
        <f ca="1">IF($B1753&lt;&gt;"",INDIRECT("'"&amp;$B1753&amp;"'"&amp;"!aa2"),"")</f>
        <v/>
      </c>
      <c r="DL1753" s="187" t="str">
        <f ca="1">IF($B1753&lt;&gt;"",INDIRECT("'"&amp;$B1753&amp;"'"&amp;"!ab2"),"")</f>
        <v/>
      </c>
      <c r="DM1753" s="187" t="str">
        <f ca="1">IF($B1753&lt;&gt;"",INDIRECT("'"&amp;$B1753&amp;"'"&amp;"!ac2"),"")</f>
        <v/>
      </c>
      <c r="DN1753" s="305">
        <f t="shared" ref="DN1753:DN1768" ca="1" si="81">SUMIF(DI$1773:DI$1872,$C1753,DJ$1773:DK$1872)</f>
        <v>0</v>
      </c>
      <c r="DO1753" s="305">
        <f t="shared" ref="DO1753:DO1768" ca="1" si="82">SUMIF(DI$1773:DI$1872,$C1753,DL$1773:DM$1872)</f>
        <v>0</v>
      </c>
      <c r="DP1753" s="305">
        <f t="shared" ref="DP1753:DP1768" ca="1" si="83">SUMIF(DI$1773:DI$1872,$C1753,DN$1773:DO$1872)</f>
        <v>0</v>
      </c>
      <c r="DQ1753" s="305">
        <f t="shared" ref="DQ1753:DQ1768" ca="1" si="84">SUMIF(DI$1773:DI$1872,$C1753,DP$1773:DQ$1872)</f>
        <v>0</v>
      </c>
      <c r="DS1753" s="304" t="s">
        <v>2349</v>
      </c>
      <c r="DT1753" s="187" t="str">
        <f ca="1">IF($B1753&lt;&gt;"",INDIRECT("'"&amp;$B1753&amp;"'"&amp;"!z2"),"")</f>
        <v/>
      </c>
      <c r="DU1753" s="187" t="str">
        <f ca="1">IF($B1753&lt;&gt;"",INDIRECT("'"&amp;$B1753&amp;"'"&amp;"!aa2"),"")</f>
        <v/>
      </c>
      <c r="DV1753" s="187" t="str">
        <f ca="1">IF($B1753&lt;&gt;"",INDIRECT("'"&amp;$B1753&amp;"'"&amp;"!ab2"),"")</f>
        <v/>
      </c>
      <c r="DW1753" s="187" t="str">
        <f ca="1">IF($B1753&lt;&gt;"",INDIRECT("'"&amp;$B1753&amp;"'"&amp;"!ac2"),"")</f>
        <v/>
      </c>
      <c r="DX1753" s="305">
        <f t="shared" ref="DX1753:DX1768" ca="1" si="85">SUMIF(DS$1773:DS$1872,$C1753,DT$1773:DU$1872)</f>
        <v>0</v>
      </c>
      <c r="DY1753" s="305">
        <f t="shared" ref="DY1753:DY1768" ca="1" si="86">SUMIF(DS$1773:DS$1872,$C1753,DV$1773:DW$1872)</f>
        <v>0</v>
      </c>
      <c r="DZ1753" s="305">
        <f t="shared" ref="DZ1753:DZ1768" ca="1" si="87">SUMIF(DS$1773:DS$1872,$C1753,DX$1773:DY$1872)</f>
        <v>0</v>
      </c>
      <c r="EA1753" s="305">
        <f t="shared" ref="EA1753:EA1768" ca="1" si="88">SUMIF(DS$1773:DS$1872,$C1753,DZ$1773:EA$1872)</f>
        <v>0</v>
      </c>
      <c r="EC1753" s="304" t="s">
        <v>2349</v>
      </c>
      <c r="ED1753" s="187" t="str">
        <f ca="1">IF($B1753&lt;&gt;"",INDIRECT("'"&amp;$B1753&amp;"'"&amp;"!z2"),"")</f>
        <v/>
      </c>
      <c r="EE1753" s="187" t="str">
        <f ca="1">IF($B1753&lt;&gt;"",INDIRECT("'"&amp;$B1753&amp;"'"&amp;"!aa2"),"")</f>
        <v/>
      </c>
      <c r="EF1753" s="187" t="str">
        <f ca="1">IF($B1753&lt;&gt;"",INDIRECT("'"&amp;$B1753&amp;"'"&amp;"!ab2"),"")</f>
        <v/>
      </c>
      <c r="EG1753" s="187" t="str">
        <f ca="1">IF($B1753&lt;&gt;"",INDIRECT("'"&amp;$B1753&amp;"'"&amp;"!ac2"),"")</f>
        <v/>
      </c>
      <c r="EH1753" s="305">
        <f t="shared" ref="EH1753:EH1768" ca="1" si="89">SUMIF(EC$1773:EC$1872,$C1753,ED$1773:EE$1872)</f>
        <v>0</v>
      </c>
      <c r="EI1753" s="305">
        <f t="shared" ref="EI1753:EI1768" ca="1" si="90">SUMIF(EC$1773:EC$1872,$C1753,EF$1773:EG$1872)</f>
        <v>0</v>
      </c>
      <c r="EJ1753" s="305">
        <f t="shared" ref="EJ1753:EJ1768" ca="1" si="91">SUMIF(EC$1773:EC$1872,$C1753,EH$1773:EI$1872)</f>
        <v>0</v>
      </c>
      <c r="EK1753" s="305">
        <f t="shared" ref="EK1753:EK1768" ca="1" si="92">SUMIF(EC$1773:EC$1872,$C1753,EJ$1773:EK$1872)</f>
        <v>0</v>
      </c>
      <c r="EM1753" s="304" t="s">
        <v>2349</v>
      </c>
      <c r="EN1753" s="187" t="str">
        <f ca="1">IF($B1753&lt;&gt;"",INDIRECT("'"&amp;$B1753&amp;"'"&amp;"!z2"),"")</f>
        <v/>
      </c>
      <c r="EO1753" s="187" t="str">
        <f ca="1">IF($B1753&lt;&gt;"",INDIRECT("'"&amp;$B1753&amp;"'"&amp;"!aa2"),"")</f>
        <v/>
      </c>
      <c r="EP1753" s="187" t="str">
        <f ca="1">IF($B1753&lt;&gt;"",INDIRECT("'"&amp;$B1753&amp;"'"&amp;"!ab2"),"")</f>
        <v/>
      </c>
      <c r="EQ1753" s="187" t="str">
        <f ca="1">IF($B1753&lt;&gt;"",INDIRECT("'"&amp;$B1753&amp;"'"&amp;"!ac2"),"")</f>
        <v/>
      </c>
      <c r="ER1753" s="305">
        <f t="shared" ref="ER1753:ER1768" ca="1" si="93">SUMIF(EM$1773:EM$1872,$C1753,EN$1773:EO$1872)</f>
        <v>0</v>
      </c>
      <c r="ES1753" s="305">
        <f t="shared" ref="ES1753:ES1768" ca="1" si="94">SUMIF(EM$1773:EM$1872,$C1753,EP$1773:EQ$1872)</f>
        <v>0</v>
      </c>
      <c r="ET1753" s="305">
        <f t="shared" ref="ET1753:ET1768" ca="1" si="95">SUMIF(EM$1773:EM$1872,$C1753,ER$1773:ES$1872)</f>
        <v>0</v>
      </c>
      <c r="EU1753" s="305">
        <f t="shared" ref="EU1753:EU1768" ca="1" si="96">SUMIF(EM$1773:EM$1872,$C1753,ET$1773:EU$1872)</f>
        <v>0</v>
      </c>
      <c r="EW1753" s="304" t="s">
        <v>2349</v>
      </c>
      <c r="EX1753" s="187" t="str">
        <f ca="1">IF($B1753&lt;&gt;"",INDIRECT("'"&amp;$B1753&amp;"'"&amp;"!z2"),"")</f>
        <v/>
      </c>
      <c r="EY1753" s="187" t="str">
        <f ca="1">IF($B1753&lt;&gt;"",INDIRECT("'"&amp;$B1753&amp;"'"&amp;"!aa2"),"")</f>
        <v/>
      </c>
      <c r="EZ1753" s="187" t="str">
        <f ca="1">IF($B1753&lt;&gt;"",INDIRECT("'"&amp;$B1753&amp;"'"&amp;"!ab2"),"")</f>
        <v/>
      </c>
      <c r="FA1753" s="187" t="str">
        <f ca="1">IF($B1753&lt;&gt;"",INDIRECT("'"&amp;$B1753&amp;"'"&amp;"!ac2"),"")</f>
        <v/>
      </c>
      <c r="FB1753" s="305">
        <f t="shared" ref="FB1753:FB1768" ca="1" si="97">SUMIF(EW$1773:EW$1872,$C1753,EX$1773:EY$1872)</f>
        <v>0</v>
      </c>
      <c r="FC1753" s="305">
        <f t="shared" ref="FC1753:FC1768" ca="1" si="98">SUMIF(EW$1773:EW$1872,$C1753,EZ$1773:FA$1872)</f>
        <v>0</v>
      </c>
      <c r="FD1753" s="305">
        <f t="shared" ref="FD1753:FD1768" ca="1" si="99">SUMIF(EW$1773:EW$1872,$C1753,FB$1773:FC$1872)</f>
        <v>0</v>
      </c>
      <c r="FE1753" s="305">
        <f t="shared" ref="FE1753:FE1768" ca="1" si="100">SUMIF(EW$1773:EW$1872,$C1753,FD$1773:FE$1872)</f>
        <v>0</v>
      </c>
      <c r="FG1753" s="304" t="s">
        <v>2349</v>
      </c>
      <c r="FH1753" s="187" t="str">
        <f ca="1">IF($B1753&lt;&gt;"",INDIRECT("'"&amp;$B1753&amp;"'"&amp;"!z2"),"")</f>
        <v/>
      </c>
      <c r="FI1753" s="187" t="str">
        <f ca="1">IF($B1753&lt;&gt;"",INDIRECT("'"&amp;$B1753&amp;"'"&amp;"!aa2"),"")</f>
        <v/>
      </c>
      <c r="FJ1753" s="187" t="str">
        <f ca="1">IF($B1753&lt;&gt;"",INDIRECT("'"&amp;$B1753&amp;"'"&amp;"!ab2"),"")</f>
        <v/>
      </c>
      <c r="FK1753" s="187" t="str">
        <f ca="1">IF($B1753&lt;&gt;"",INDIRECT("'"&amp;$B1753&amp;"'"&amp;"!ac2"),"")</f>
        <v/>
      </c>
      <c r="FL1753" s="305">
        <f t="shared" ref="FL1753:FL1768" ca="1" si="101">SUMIF(FG$1773:FG$1872,$C1753,FH$1773:FI$1872)</f>
        <v>0</v>
      </c>
      <c r="FM1753" s="305">
        <f t="shared" ref="FM1753:FM1768" ca="1" si="102">SUMIF(FG$1773:FG$1872,$C1753,FJ$1773:FK$1872)</f>
        <v>0</v>
      </c>
      <c r="FN1753" s="305">
        <f t="shared" ref="FN1753:FN1768" ca="1" si="103">SUMIF(FG$1773:FG$1872,$C1753,FL$1773:FM$1872)</f>
        <v>0</v>
      </c>
      <c r="FO1753" s="305">
        <f t="shared" ref="FO1753:FO1768" ca="1" si="104">SUMIF(FG$1773:FG$1872,$C1753,FN$1773:FO$1872)</f>
        <v>0</v>
      </c>
      <c r="FP1753" s="22" t="str">
        <f ca="1">IF(FX1753&gt;0,MAX($FP$1750:FP1752)+1,"")</f>
        <v/>
      </c>
      <c r="FQ1753" s="304" t="s">
        <v>2349</v>
      </c>
      <c r="FT1753" s="294">
        <f t="shared" ref="FT1753:FT1768" ca="1" si="105">FL1753+FB1753+ER1753+EH1753+DX1753+DN1753+DD1753+CT1753+CJ1753+BZ1753+BP1753+BF1753+AV1753+AL1753+AB1753+R1753+H1753</f>
        <v>0</v>
      </c>
      <c r="FU1753" s="294">
        <f t="shared" ca="1" si="36"/>
        <v>0</v>
      </c>
      <c r="FV1753" s="294">
        <f t="shared" ca="1" si="36"/>
        <v>0</v>
      </c>
      <c r="FW1753" s="294">
        <f t="shared" ca="1" si="36"/>
        <v>0</v>
      </c>
      <c r="FX1753" s="294">
        <f t="shared" ref="FX1753:FX1768" ca="1" si="106">SUM(FT1753:FW1753)</f>
        <v>0</v>
      </c>
      <c r="FY1753" s="294"/>
    </row>
    <row r="1754" spans="1:181" hidden="1">
      <c r="C1754" s="304" t="s">
        <v>2350</v>
      </c>
      <c r="D1754" s="187"/>
      <c r="E1754" s="187"/>
      <c r="F1754" s="187"/>
      <c r="G1754" s="187"/>
      <c r="H1754" s="305">
        <f t="shared" ca="1" si="37"/>
        <v>0</v>
      </c>
      <c r="I1754" s="305">
        <f t="shared" ca="1" si="38"/>
        <v>0</v>
      </c>
      <c r="J1754" s="305">
        <f t="shared" ca="1" si="39"/>
        <v>0</v>
      </c>
      <c r="K1754" s="305">
        <f t="shared" ca="1" si="40"/>
        <v>0</v>
      </c>
      <c r="M1754" s="304" t="s">
        <v>2350</v>
      </c>
      <c r="N1754" s="187" t="str">
        <f ca="1">IF($B1754&lt;&gt;"",INDIRECT("'"&amp;$B1754&amp;"'"&amp;"!z2"),"")</f>
        <v/>
      </c>
      <c r="O1754" s="187" t="str">
        <f ca="1">IF($B1754&lt;&gt;"",INDIRECT("'"&amp;$B1754&amp;"'"&amp;"!aa2"),"")</f>
        <v/>
      </c>
      <c r="P1754" s="187" t="str">
        <f ca="1">IF($B1754&lt;&gt;"",INDIRECT("'"&amp;$B1754&amp;"'"&amp;"!ab2"),"")</f>
        <v/>
      </c>
      <c r="Q1754" s="187" t="str">
        <f ca="1">IF($B1754&lt;&gt;"",INDIRECT("'"&amp;$B1754&amp;"'"&amp;"!ac2"),"")</f>
        <v/>
      </c>
      <c r="R1754" s="305">
        <f t="shared" ca="1" si="41"/>
        <v>0</v>
      </c>
      <c r="S1754" s="305">
        <f t="shared" ca="1" si="42"/>
        <v>0</v>
      </c>
      <c r="T1754" s="305">
        <f t="shared" ca="1" si="43"/>
        <v>0</v>
      </c>
      <c r="U1754" s="305">
        <f t="shared" ca="1" si="44"/>
        <v>0</v>
      </c>
      <c r="W1754" s="304" t="s">
        <v>2350</v>
      </c>
      <c r="X1754" s="187" t="str">
        <f ca="1">IF($B1754&lt;&gt;"",INDIRECT("'"&amp;$B1754&amp;"'"&amp;"!z2"),"")</f>
        <v/>
      </c>
      <c r="Y1754" s="187" t="str">
        <f ca="1">IF($B1754&lt;&gt;"",INDIRECT("'"&amp;$B1754&amp;"'"&amp;"!aa2"),"")</f>
        <v/>
      </c>
      <c r="Z1754" s="187" t="str">
        <f ca="1">IF($B1754&lt;&gt;"",INDIRECT("'"&amp;$B1754&amp;"'"&amp;"!ab2"),"")</f>
        <v/>
      </c>
      <c r="AA1754" s="187" t="str">
        <f ca="1">IF($B1754&lt;&gt;"",INDIRECT("'"&amp;$B1754&amp;"'"&amp;"!ac2"),"")</f>
        <v/>
      </c>
      <c r="AB1754" s="305">
        <f t="shared" ca="1" si="45"/>
        <v>0</v>
      </c>
      <c r="AC1754" s="305">
        <f t="shared" ca="1" si="46"/>
        <v>0</v>
      </c>
      <c r="AD1754" s="305">
        <f t="shared" ca="1" si="47"/>
        <v>0</v>
      </c>
      <c r="AE1754" s="305">
        <f t="shared" ca="1" si="48"/>
        <v>0</v>
      </c>
      <c r="AG1754" s="304" t="s">
        <v>2350</v>
      </c>
      <c r="AH1754" s="187" t="str">
        <f ca="1">IF($B1754&lt;&gt;"",INDIRECT("'"&amp;$B1754&amp;"'"&amp;"!z2"),"")</f>
        <v/>
      </c>
      <c r="AI1754" s="187" t="str">
        <f ca="1">IF($B1754&lt;&gt;"",INDIRECT("'"&amp;$B1754&amp;"'"&amp;"!aa2"),"")</f>
        <v/>
      </c>
      <c r="AJ1754" s="187" t="str">
        <f ca="1">IF($B1754&lt;&gt;"",INDIRECT("'"&amp;$B1754&amp;"'"&amp;"!ab2"),"")</f>
        <v/>
      </c>
      <c r="AK1754" s="187" t="str">
        <f ca="1">IF($B1754&lt;&gt;"",INDIRECT("'"&amp;$B1754&amp;"'"&amp;"!ac2"),"")</f>
        <v/>
      </c>
      <c r="AL1754" s="305">
        <f t="shared" ca="1" si="49"/>
        <v>0</v>
      </c>
      <c r="AM1754" s="305">
        <f t="shared" ca="1" si="50"/>
        <v>0</v>
      </c>
      <c r="AN1754" s="305">
        <f t="shared" ca="1" si="51"/>
        <v>0</v>
      </c>
      <c r="AO1754" s="305">
        <f t="shared" ca="1" si="52"/>
        <v>0</v>
      </c>
      <c r="AQ1754" s="304" t="s">
        <v>2350</v>
      </c>
      <c r="AR1754" s="187" t="str">
        <f ca="1">IF($B1754&lt;&gt;"",INDIRECT("'"&amp;$B1754&amp;"'"&amp;"!z2"),"")</f>
        <v/>
      </c>
      <c r="AS1754" s="187" t="str">
        <f ca="1">IF($B1754&lt;&gt;"",INDIRECT("'"&amp;$B1754&amp;"'"&amp;"!aa2"),"")</f>
        <v/>
      </c>
      <c r="AT1754" s="187" t="str">
        <f ca="1">IF($B1754&lt;&gt;"",INDIRECT("'"&amp;$B1754&amp;"'"&amp;"!ab2"),"")</f>
        <v/>
      </c>
      <c r="AU1754" s="187" t="str">
        <f ca="1">IF($B1754&lt;&gt;"",INDIRECT("'"&amp;$B1754&amp;"'"&amp;"!ac2"),"")</f>
        <v/>
      </c>
      <c r="AV1754" s="305">
        <f t="shared" ca="1" si="53"/>
        <v>0</v>
      </c>
      <c r="AW1754" s="305">
        <f t="shared" ca="1" si="54"/>
        <v>0</v>
      </c>
      <c r="AX1754" s="305">
        <f t="shared" ca="1" si="55"/>
        <v>0</v>
      </c>
      <c r="AY1754" s="305">
        <f t="shared" ca="1" si="56"/>
        <v>0</v>
      </c>
      <c r="BA1754" s="304" t="s">
        <v>2350</v>
      </c>
      <c r="BB1754" s="187" t="str">
        <f ca="1">IF($B1754&lt;&gt;"",INDIRECT("'"&amp;$B1754&amp;"'"&amp;"!z2"),"")</f>
        <v/>
      </c>
      <c r="BC1754" s="187" t="str">
        <f ca="1">IF($B1754&lt;&gt;"",INDIRECT("'"&amp;$B1754&amp;"'"&amp;"!aa2"),"")</f>
        <v/>
      </c>
      <c r="BD1754" s="187" t="str">
        <f ca="1">IF($B1754&lt;&gt;"",INDIRECT("'"&amp;$B1754&amp;"'"&amp;"!ab2"),"")</f>
        <v/>
      </c>
      <c r="BE1754" s="187" t="str">
        <f ca="1">IF($B1754&lt;&gt;"",INDIRECT("'"&amp;$B1754&amp;"'"&amp;"!ac2"),"")</f>
        <v/>
      </c>
      <c r="BF1754" s="305">
        <f t="shared" ca="1" si="57"/>
        <v>0</v>
      </c>
      <c r="BG1754" s="305">
        <f t="shared" ca="1" si="58"/>
        <v>0</v>
      </c>
      <c r="BH1754" s="305">
        <f t="shared" ca="1" si="59"/>
        <v>0</v>
      </c>
      <c r="BI1754" s="305">
        <f t="shared" ca="1" si="60"/>
        <v>0</v>
      </c>
      <c r="BK1754" s="304" t="s">
        <v>2350</v>
      </c>
      <c r="BL1754" s="187" t="str">
        <f ca="1">IF($B1754&lt;&gt;"",INDIRECT("'"&amp;$B1754&amp;"'"&amp;"!z2"),"")</f>
        <v/>
      </c>
      <c r="BM1754" s="187" t="str">
        <f ca="1">IF($B1754&lt;&gt;"",INDIRECT("'"&amp;$B1754&amp;"'"&amp;"!aa2"),"")</f>
        <v/>
      </c>
      <c r="BN1754" s="187" t="str">
        <f ca="1">IF($B1754&lt;&gt;"",INDIRECT("'"&amp;$B1754&amp;"'"&amp;"!ab2"),"")</f>
        <v/>
      </c>
      <c r="BO1754" s="187" t="str">
        <f ca="1">IF($B1754&lt;&gt;"",INDIRECT("'"&amp;$B1754&amp;"'"&amp;"!ac2"),"")</f>
        <v/>
      </c>
      <c r="BP1754" s="305">
        <f t="shared" ca="1" si="61"/>
        <v>0</v>
      </c>
      <c r="BQ1754" s="305">
        <f t="shared" ca="1" si="62"/>
        <v>0</v>
      </c>
      <c r="BR1754" s="305">
        <f t="shared" ca="1" si="63"/>
        <v>0</v>
      </c>
      <c r="BS1754" s="305">
        <f t="shared" ca="1" si="64"/>
        <v>0</v>
      </c>
      <c r="BU1754" s="304" t="s">
        <v>2350</v>
      </c>
      <c r="BV1754" s="187" t="str">
        <f ca="1">IF($B1754&lt;&gt;"",INDIRECT("'"&amp;$B1754&amp;"'"&amp;"!z2"),"")</f>
        <v/>
      </c>
      <c r="BW1754" s="187" t="str">
        <f ca="1">IF($B1754&lt;&gt;"",INDIRECT("'"&amp;$B1754&amp;"'"&amp;"!aa2"),"")</f>
        <v/>
      </c>
      <c r="BX1754" s="187" t="str">
        <f ca="1">IF($B1754&lt;&gt;"",INDIRECT("'"&amp;$B1754&amp;"'"&amp;"!ab2"),"")</f>
        <v/>
      </c>
      <c r="BY1754" s="187" t="str">
        <f ca="1">IF($B1754&lt;&gt;"",INDIRECT("'"&amp;$B1754&amp;"'"&amp;"!ac2"),"")</f>
        <v/>
      </c>
      <c r="BZ1754" s="305">
        <f t="shared" ca="1" si="65"/>
        <v>0</v>
      </c>
      <c r="CA1754" s="305">
        <f t="shared" ca="1" si="66"/>
        <v>0</v>
      </c>
      <c r="CB1754" s="305">
        <f t="shared" ca="1" si="67"/>
        <v>0</v>
      </c>
      <c r="CC1754" s="305">
        <f t="shared" ca="1" si="68"/>
        <v>0</v>
      </c>
      <c r="CE1754" s="304" t="s">
        <v>2350</v>
      </c>
      <c r="CF1754" s="187" t="str">
        <f ca="1">IF($B1754&lt;&gt;"",INDIRECT("'"&amp;$B1754&amp;"'"&amp;"!z2"),"")</f>
        <v/>
      </c>
      <c r="CG1754" s="187" t="str">
        <f ca="1">IF($B1754&lt;&gt;"",INDIRECT("'"&amp;$B1754&amp;"'"&amp;"!aa2"),"")</f>
        <v/>
      </c>
      <c r="CH1754" s="187" t="str">
        <f ca="1">IF($B1754&lt;&gt;"",INDIRECT("'"&amp;$B1754&amp;"'"&amp;"!ab2"),"")</f>
        <v/>
      </c>
      <c r="CI1754" s="187" t="str">
        <f ca="1">IF($B1754&lt;&gt;"",INDIRECT("'"&amp;$B1754&amp;"'"&amp;"!ac2"),"")</f>
        <v/>
      </c>
      <c r="CJ1754" s="305">
        <f t="shared" ca="1" si="69"/>
        <v>0</v>
      </c>
      <c r="CK1754" s="305">
        <f t="shared" ca="1" si="70"/>
        <v>0</v>
      </c>
      <c r="CL1754" s="305">
        <f t="shared" ca="1" si="71"/>
        <v>0</v>
      </c>
      <c r="CM1754" s="305">
        <f t="shared" ca="1" si="72"/>
        <v>0</v>
      </c>
      <c r="CO1754" s="304" t="s">
        <v>2350</v>
      </c>
      <c r="CP1754" s="187" t="str">
        <f ca="1">IF($B1754&lt;&gt;"",INDIRECT("'"&amp;$B1754&amp;"'"&amp;"!z2"),"")</f>
        <v/>
      </c>
      <c r="CQ1754" s="187" t="str">
        <f ca="1">IF($B1754&lt;&gt;"",INDIRECT("'"&amp;$B1754&amp;"'"&amp;"!aa2"),"")</f>
        <v/>
      </c>
      <c r="CR1754" s="187" t="str">
        <f ca="1">IF($B1754&lt;&gt;"",INDIRECT("'"&amp;$B1754&amp;"'"&amp;"!ab2"),"")</f>
        <v/>
      </c>
      <c r="CS1754" s="187" t="str">
        <f ca="1">IF($B1754&lt;&gt;"",INDIRECT("'"&amp;$B1754&amp;"'"&amp;"!ac2"),"")</f>
        <v/>
      </c>
      <c r="CT1754" s="305">
        <f t="shared" ca="1" si="73"/>
        <v>0</v>
      </c>
      <c r="CU1754" s="305">
        <f t="shared" ca="1" si="74"/>
        <v>0</v>
      </c>
      <c r="CV1754" s="305">
        <f t="shared" ca="1" si="75"/>
        <v>0</v>
      </c>
      <c r="CW1754" s="305">
        <f t="shared" ca="1" si="76"/>
        <v>0</v>
      </c>
      <c r="CY1754" s="304" t="s">
        <v>2350</v>
      </c>
      <c r="CZ1754" s="187" t="str">
        <f ca="1">IF($B1754&lt;&gt;"",INDIRECT("'"&amp;$B1754&amp;"'"&amp;"!z2"),"")</f>
        <v/>
      </c>
      <c r="DA1754" s="187" t="str">
        <f ca="1">IF($B1754&lt;&gt;"",INDIRECT("'"&amp;$B1754&amp;"'"&amp;"!aa2"),"")</f>
        <v/>
      </c>
      <c r="DB1754" s="187" t="str">
        <f ca="1">IF($B1754&lt;&gt;"",INDIRECT("'"&amp;$B1754&amp;"'"&amp;"!ab2"),"")</f>
        <v/>
      </c>
      <c r="DC1754" s="187" t="str">
        <f ca="1">IF($B1754&lt;&gt;"",INDIRECT("'"&amp;$B1754&amp;"'"&amp;"!ac2"),"")</f>
        <v/>
      </c>
      <c r="DD1754" s="305">
        <f t="shared" ca="1" si="77"/>
        <v>0</v>
      </c>
      <c r="DE1754" s="305">
        <f t="shared" ca="1" si="78"/>
        <v>0</v>
      </c>
      <c r="DF1754" s="305">
        <f t="shared" ca="1" si="79"/>
        <v>0</v>
      </c>
      <c r="DG1754" s="305">
        <f t="shared" ca="1" si="80"/>
        <v>0</v>
      </c>
      <c r="DI1754" s="304" t="s">
        <v>2350</v>
      </c>
      <c r="DJ1754" s="187" t="str">
        <f ca="1">IF($B1754&lt;&gt;"",INDIRECT("'"&amp;$B1754&amp;"'"&amp;"!z2"),"")</f>
        <v/>
      </c>
      <c r="DK1754" s="187" t="str">
        <f ca="1">IF($B1754&lt;&gt;"",INDIRECT("'"&amp;$B1754&amp;"'"&amp;"!aa2"),"")</f>
        <v/>
      </c>
      <c r="DL1754" s="187" t="str">
        <f ca="1">IF($B1754&lt;&gt;"",INDIRECT("'"&amp;$B1754&amp;"'"&amp;"!ab2"),"")</f>
        <v/>
      </c>
      <c r="DM1754" s="187" t="str">
        <f ca="1">IF($B1754&lt;&gt;"",INDIRECT("'"&amp;$B1754&amp;"'"&amp;"!ac2"),"")</f>
        <v/>
      </c>
      <c r="DN1754" s="305">
        <f t="shared" ca="1" si="81"/>
        <v>0</v>
      </c>
      <c r="DO1754" s="305">
        <f t="shared" ca="1" si="82"/>
        <v>0</v>
      </c>
      <c r="DP1754" s="305">
        <f t="shared" ca="1" si="83"/>
        <v>0</v>
      </c>
      <c r="DQ1754" s="305">
        <f t="shared" ca="1" si="84"/>
        <v>0</v>
      </c>
      <c r="DS1754" s="304" t="s">
        <v>2350</v>
      </c>
      <c r="DT1754" s="187" t="str">
        <f ca="1">IF($B1754&lt;&gt;"",INDIRECT("'"&amp;$B1754&amp;"'"&amp;"!z2"),"")</f>
        <v/>
      </c>
      <c r="DU1754" s="187" t="str">
        <f ca="1">IF($B1754&lt;&gt;"",INDIRECT("'"&amp;$B1754&amp;"'"&amp;"!aa2"),"")</f>
        <v/>
      </c>
      <c r="DV1754" s="187" t="str">
        <f ca="1">IF($B1754&lt;&gt;"",INDIRECT("'"&amp;$B1754&amp;"'"&amp;"!ab2"),"")</f>
        <v/>
      </c>
      <c r="DW1754" s="187" t="str">
        <f ca="1">IF($B1754&lt;&gt;"",INDIRECT("'"&amp;$B1754&amp;"'"&amp;"!ac2"),"")</f>
        <v/>
      </c>
      <c r="DX1754" s="305">
        <f t="shared" ca="1" si="85"/>
        <v>0</v>
      </c>
      <c r="DY1754" s="305">
        <f t="shared" ca="1" si="86"/>
        <v>0</v>
      </c>
      <c r="DZ1754" s="305">
        <f t="shared" ca="1" si="87"/>
        <v>0</v>
      </c>
      <c r="EA1754" s="305">
        <f t="shared" ca="1" si="88"/>
        <v>0</v>
      </c>
      <c r="EC1754" s="304" t="s">
        <v>2350</v>
      </c>
      <c r="ED1754" s="187" t="str">
        <f ca="1">IF($B1754&lt;&gt;"",INDIRECT("'"&amp;$B1754&amp;"'"&amp;"!z2"),"")</f>
        <v/>
      </c>
      <c r="EE1754" s="187" t="str">
        <f ca="1">IF($B1754&lt;&gt;"",INDIRECT("'"&amp;$B1754&amp;"'"&amp;"!aa2"),"")</f>
        <v/>
      </c>
      <c r="EF1754" s="187" t="str">
        <f ca="1">IF($B1754&lt;&gt;"",INDIRECT("'"&amp;$B1754&amp;"'"&amp;"!ab2"),"")</f>
        <v/>
      </c>
      <c r="EG1754" s="187" t="str">
        <f ca="1">IF($B1754&lt;&gt;"",INDIRECT("'"&amp;$B1754&amp;"'"&amp;"!ac2"),"")</f>
        <v/>
      </c>
      <c r="EH1754" s="305">
        <f t="shared" ca="1" si="89"/>
        <v>0</v>
      </c>
      <c r="EI1754" s="305">
        <f t="shared" ca="1" si="90"/>
        <v>0</v>
      </c>
      <c r="EJ1754" s="305">
        <f t="shared" ca="1" si="91"/>
        <v>0</v>
      </c>
      <c r="EK1754" s="305">
        <f t="shared" ca="1" si="92"/>
        <v>0</v>
      </c>
      <c r="EM1754" s="304" t="s">
        <v>2350</v>
      </c>
      <c r="EN1754" s="187" t="str">
        <f ca="1">IF($B1754&lt;&gt;"",INDIRECT("'"&amp;$B1754&amp;"'"&amp;"!z2"),"")</f>
        <v/>
      </c>
      <c r="EO1754" s="187" t="str">
        <f ca="1">IF($B1754&lt;&gt;"",INDIRECT("'"&amp;$B1754&amp;"'"&amp;"!aa2"),"")</f>
        <v/>
      </c>
      <c r="EP1754" s="187" t="str">
        <f ca="1">IF($B1754&lt;&gt;"",INDIRECT("'"&amp;$B1754&amp;"'"&amp;"!ab2"),"")</f>
        <v/>
      </c>
      <c r="EQ1754" s="187" t="str">
        <f ca="1">IF($B1754&lt;&gt;"",INDIRECT("'"&amp;$B1754&amp;"'"&amp;"!ac2"),"")</f>
        <v/>
      </c>
      <c r="ER1754" s="305">
        <f t="shared" ca="1" si="93"/>
        <v>0</v>
      </c>
      <c r="ES1754" s="305">
        <f t="shared" ca="1" si="94"/>
        <v>0</v>
      </c>
      <c r="ET1754" s="305">
        <f t="shared" ca="1" si="95"/>
        <v>0</v>
      </c>
      <c r="EU1754" s="305">
        <f t="shared" ca="1" si="96"/>
        <v>0</v>
      </c>
      <c r="EW1754" s="304" t="s">
        <v>2350</v>
      </c>
      <c r="EX1754" s="187" t="str">
        <f ca="1">IF($B1754&lt;&gt;"",INDIRECT("'"&amp;$B1754&amp;"'"&amp;"!z2"),"")</f>
        <v/>
      </c>
      <c r="EY1754" s="187" t="str">
        <f ca="1">IF($B1754&lt;&gt;"",INDIRECT("'"&amp;$B1754&amp;"'"&amp;"!aa2"),"")</f>
        <v/>
      </c>
      <c r="EZ1754" s="187" t="str">
        <f ca="1">IF($B1754&lt;&gt;"",INDIRECT("'"&amp;$B1754&amp;"'"&amp;"!ab2"),"")</f>
        <v/>
      </c>
      <c r="FA1754" s="187" t="str">
        <f ca="1">IF($B1754&lt;&gt;"",INDIRECT("'"&amp;$B1754&amp;"'"&amp;"!ac2"),"")</f>
        <v/>
      </c>
      <c r="FB1754" s="305">
        <f t="shared" ca="1" si="97"/>
        <v>0</v>
      </c>
      <c r="FC1754" s="305">
        <f t="shared" ca="1" si="98"/>
        <v>0</v>
      </c>
      <c r="FD1754" s="305">
        <f t="shared" ca="1" si="99"/>
        <v>0</v>
      </c>
      <c r="FE1754" s="305">
        <f t="shared" ca="1" si="100"/>
        <v>0</v>
      </c>
      <c r="FG1754" s="304" t="s">
        <v>2350</v>
      </c>
      <c r="FH1754" s="187" t="str">
        <f ca="1">IF($B1754&lt;&gt;"",INDIRECT("'"&amp;$B1754&amp;"'"&amp;"!z2"),"")</f>
        <v/>
      </c>
      <c r="FI1754" s="187" t="str">
        <f ca="1">IF($B1754&lt;&gt;"",INDIRECT("'"&amp;$B1754&amp;"'"&amp;"!aa2"),"")</f>
        <v/>
      </c>
      <c r="FJ1754" s="187" t="str">
        <f ca="1">IF($B1754&lt;&gt;"",INDIRECT("'"&amp;$B1754&amp;"'"&amp;"!ab2"),"")</f>
        <v/>
      </c>
      <c r="FK1754" s="187" t="str">
        <f ca="1">IF($B1754&lt;&gt;"",INDIRECT("'"&amp;$B1754&amp;"'"&amp;"!ac2"),"")</f>
        <v/>
      </c>
      <c r="FL1754" s="305">
        <f t="shared" ca="1" si="101"/>
        <v>0</v>
      </c>
      <c r="FM1754" s="305">
        <f t="shared" ca="1" si="102"/>
        <v>0</v>
      </c>
      <c r="FN1754" s="305">
        <f t="shared" ca="1" si="103"/>
        <v>0</v>
      </c>
      <c r="FO1754" s="305">
        <f t="shared" ca="1" si="104"/>
        <v>0</v>
      </c>
      <c r="FP1754" s="22" t="str">
        <f ca="1">IF(FX1754&gt;0,MAX($FP$1750:FP1753)+1,"")</f>
        <v/>
      </c>
      <c r="FQ1754" s="304" t="s">
        <v>2350</v>
      </c>
      <c r="FT1754" s="294">
        <f t="shared" ca="1" si="105"/>
        <v>0</v>
      </c>
      <c r="FU1754" s="294">
        <f t="shared" ca="1" si="36"/>
        <v>0</v>
      </c>
      <c r="FV1754" s="294">
        <f t="shared" ca="1" si="36"/>
        <v>0</v>
      </c>
      <c r="FW1754" s="294">
        <f t="shared" ca="1" si="36"/>
        <v>0</v>
      </c>
      <c r="FX1754" s="294">
        <f t="shared" ca="1" si="106"/>
        <v>0</v>
      </c>
      <c r="FY1754" s="294"/>
    </row>
    <row r="1755" spans="1:181" hidden="1">
      <c r="C1755" s="304" t="s">
        <v>2342</v>
      </c>
      <c r="D1755" s="187"/>
      <c r="E1755" s="187"/>
      <c r="F1755" s="187"/>
      <c r="G1755" s="187"/>
      <c r="H1755" s="305">
        <f t="shared" ca="1" si="37"/>
        <v>0</v>
      </c>
      <c r="I1755" s="305">
        <f t="shared" ca="1" si="38"/>
        <v>0</v>
      </c>
      <c r="J1755" s="305">
        <f t="shared" ca="1" si="39"/>
        <v>0</v>
      </c>
      <c r="K1755" s="305">
        <f t="shared" ca="1" si="40"/>
        <v>0</v>
      </c>
      <c r="M1755" s="304" t="s">
        <v>2342</v>
      </c>
      <c r="N1755" s="187"/>
      <c r="O1755" s="187"/>
      <c r="P1755" s="187"/>
      <c r="Q1755" s="187"/>
      <c r="R1755" s="305">
        <f t="shared" ca="1" si="41"/>
        <v>0</v>
      </c>
      <c r="S1755" s="305">
        <f t="shared" ca="1" si="42"/>
        <v>0</v>
      </c>
      <c r="T1755" s="305">
        <f t="shared" ca="1" si="43"/>
        <v>0</v>
      </c>
      <c r="U1755" s="305">
        <f t="shared" ca="1" si="44"/>
        <v>0</v>
      </c>
      <c r="W1755" s="304" t="s">
        <v>2342</v>
      </c>
      <c r="X1755" s="187"/>
      <c r="Y1755" s="187"/>
      <c r="Z1755" s="187"/>
      <c r="AA1755" s="187"/>
      <c r="AB1755" s="305">
        <f t="shared" ca="1" si="45"/>
        <v>0</v>
      </c>
      <c r="AC1755" s="305">
        <f t="shared" ca="1" si="46"/>
        <v>0</v>
      </c>
      <c r="AD1755" s="305">
        <f t="shared" ca="1" si="47"/>
        <v>0</v>
      </c>
      <c r="AE1755" s="305">
        <f t="shared" ca="1" si="48"/>
        <v>0</v>
      </c>
      <c r="AG1755" s="304" t="s">
        <v>2342</v>
      </c>
      <c r="AH1755" s="187"/>
      <c r="AI1755" s="187"/>
      <c r="AJ1755" s="187"/>
      <c r="AK1755" s="187"/>
      <c r="AL1755" s="305">
        <f t="shared" ca="1" si="49"/>
        <v>0</v>
      </c>
      <c r="AM1755" s="305">
        <f t="shared" ca="1" si="50"/>
        <v>0</v>
      </c>
      <c r="AN1755" s="305">
        <f t="shared" ca="1" si="51"/>
        <v>0</v>
      </c>
      <c r="AO1755" s="305">
        <f t="shared" ca="1" si="52"/>
        <v>0</v>
      </c>
      <c r="AQ1755" s="304" t="s">
        <v>2342</v>
      </c>
      <c r="AR1755" s="187"/>
      <c r="AS1755" s="187"/>
      <c r="AT1755" s="187"/>
      <c r="AU1755" s="187"/>
      <c r="AV1755" s="305">
        <f t="shared" ca="1" si="53"/>
        <v>0</v>
      </c>
      <c r="AW1755" s="305">
        <f t="shared" ca="1" si="54"/>
        <v>0</v>
      </c>
      <c r="AX1755" s="305">
        <f t="shared" ca="1" si="55"/>
        <v>0</v>
      </c>
      <c r="AY1755" s="305">
        <f t="shared" ca="1" si="56"/>
        <v>0</v>
      </c>
      <c r="BA1755" s="304" t="s">
        <v>2342</v>
      </c>
      <c r="BB1755" s="187"/>
      <c r="BC1755" s="187"/>
      <c r="BD1755" s="187"/>
      <c r="BE1755" s="187"/>
      <c r="BF1755" s="305">
        <f t="shared" ca="1" si="57"/>
        <v>0</v>
      </c>
      <c r="BG1755" s="305">
        <f t="shared" ca="1" si="58"/>
        <v>0</v>
      </c>
      <c r="BH1755" s="305">
        <f t="shared" ca="1" si="59"/>
        <v>0</v>
      </c>
      <c r="BI1755" s="305">
        <f t="shared" ca="1" si="60"/>
        <v>0</v>
      </c>
      <c r="BK1755" s="304" t="s">
        <v>2342</v>
      </c>
      <c r="BL1755" s="187"/>
      <c r="BM1755" s="187"/>
      <c r="BN1755" s="187"/>
      <c r="BO1755" s="187"/>
      <c r="BP1755" s="305">
        <f t="shared" ca="1" si="61"/>
        <v>0</v>
      </c>
      <c r="BQ1755" s="305">
        <f t="shared" ca="1" si="62"/>
        <v>0</v>
      </c>
      <c r="BR1755" s="305">
        <f t="shared" ca="1" si="63"/>
        <v>0</v>
      </c>
      <c r="BS1755" s="305">
        <f t="shared" ca="1" si="64"/>
        <v>0</v>
      </c>
      <c r="BU1755" s="304" t="s">
        <v>2342</v>
      </c>
      <c r="BV1755" s="187"/>
      <c r="BW1755" s="187"/>
      <c r="BX1755" s="187"/>
      <c r="BY1755" s="187"/>
      <c r="BZ1755" s="305">
        <f t="shared" ca="1" si="65"/>
        <v>0</v>
      </c>
      <c r="CA1755" s="305">
        <f t="shared" ca="1" si="66"/>
        <v>0</v>
      </c>
      <c r="CB1755" s="305">
        <f t="shared" ca="1" si="67"/>
        <v>0</v>
      </c>
      <c r="CC1755" s="305">
        <f t="shared" ca="1" si="68"/>
        <v>0</v>
      </c>
      <c r="CE1755" s="304" t="s">
        <v>2342</v>
      </c>
      <c r="CF1755" s="187"/>
      <c r="CG1755" s="187"/>
      <c r="CH1755" s="187"/>
      <c r="CI1755" s="187"/>
      <c r="CJ1755" s="305">
        <f t="shared" ca="1" si="69"/>
        <v>0</v>
      </c>
      <c r="CK1755" s="305">
        <f t="shared" ca="1" si="70"/>
        <v>0</v>
      </c>
      <c r="CL1755" s="305">
        <f t="shared" ca="1" si="71"/>
        <v>0</v>
      </c>
      <c r="CM1755" s="305">
        <f t="shared" ca="1" si="72"/>
        <v>0</v>
      </c>
      <c r="CO1755" s="304" t="s">
        <v>2342</v>
      </c>
      <c r="CP1755" s="187"/>
      <c r="CQ1755" s="187"/>
      <c r="CR1755" s="187"/>
      <c r="CS1755" s="187"/>
      <c r="CT1755" s="305">
        <f t="shared" ca="1" si="73"/>
        <v>0</v>
      </c>
      <c r="CU1755" s="305">
        <f t="shared" ca="1" si="74"/>
        <v>0</v>
      </c>
      <c r="CV1755" s="305">
        <f t="shared" ca="1" si="75"/>
        <v>0</v>
      </c>
      <c r="CW1755" s="305">
        <f t="shared" ca="1" si="76"/>
        <v>0</v>
      </c>
      <c r="CY1755" s="304" t="s">
        <v>2342</v>
      </c>
      <c r="CZ1755" s="187"/>
      <c r="DA1755" s="187"/>
      <c r="DB1755" s="187"/>
      <c r="DC1755" s="187"/>
      <c r="DD1755" s="305">
        <f t="shared" ca="1" si="77"/>
        <v>0</v>
      </c>
      <c r="DE1755" s="305">
        <f t="shared" ca="1" si="78"/>
        <v>0</v>
      </c>
      <c r="DF1755" s="305">
        <f t="shared" ca="1" si="79"/>
        <v>0</v>
      </c>
      <c r="DG1755" s="305">
        <f t="shared" ca="1" si="80"/>
        <v>0</v>
      </c>
      <c r="DI1755" s="304" t="s">
        <v>2342</v>
      </c>
      <c r="DJ1755" s="187"/>
      <c r="DK1755" s="187"/>
      <c r="DL1755" s="187"/>
      <c r="DM1755" s="187"/>
      <c r="DN1755" s="305">
        <f t="shared" ca="1" si="81"/>
        <v>0</v>
      </c>
      <c r="DO1755" s="305">
        <f t="shared" ca="1" si="82"/>
        <v>0</v>
      </c>
      <c r="DP1755" s="305">
        <f t="shared" ca="1" si="83"/>
        <v>0</v>
      </c>
      <c r="DQ1755" s="305">
        <f t="shared" ca="1" si="84"/>
        <v>0</v>
      </c>
      <c r="DS1755" s="304" t="s">
        <v>2342</v>
      </c>
      <c r="DT1755" s="187"/>
      <c r="DU1755" s="187"/>
      <c r="DV1755" s="187"/>
      <c r="DW1755" s="187"/>
      <c r="DX1755" s="305">
        <f t="shared" ca="1" si="85"/>
        <v>0</v>
      </c>
      <c r="DY1755" s="305">
        <f t="shared" ca="1" si="86"/>
        <v>0</v>
      </c>
      <c r="DZ1755" s="305">
        <f t="shared" ca="1" si="87"/>
        <v>0</v>
      </c>
      <c r="EA1755" s="305">
        <f t="shared" ca="1" si="88"/>
        <v>0</v>
      </c>
      <c r="EC1755" s="304" t="s">
        <v>2342</v>
      </c>
      <c r="ED1755" s="187"/>
      <c r="EE1755" s="187"/>
      <c r="EF1755" s="187"/>
      <c r="EG1755" s="187"/>
      <c r="EH1755" s="305">
        <f t="shared" ca="1" si="89"/>
        <v>0</v>
      </c>
      <c r="EI1755" s="305">
        <f t="shared" ca="1" si="90"/>
        <v>0</v>
      </c>
      <c r="EJ1755" s="305">
        <f t="shared" ca="1" si="91"/>
        <v>0</v>
      </c>
      <c r="EK1755" s="305">
        <f t="shared" ca="1" si="92"/>
        <v>0</v>
      </c>
      <c r="EM1755" s="304" t="s">
        <v>2342</v>
      </c>
      <c r="EN1755" s="187"/>
      <c r="EO1755" s="187"/>
      <c r="EP1755" s="187"/>
      <c r="EQ1755" s="187"/>
      <c r="ER1755" s="305">
        <f t="shared" ca="1" si="93"/>
        <v>0</v>
      </c>
      <c r="ES1755" s="305">
        <f t="shared" ca="1" si="94"/>
        <v>0</v>
      </c>
      <c r="ET1755" s="305">
        <f t="shared" ca="1" si="95"/>
        <v>0</v>
      </c>
      <c r="EU1755" s="305">
        <f t="shared" ca="1" si="96"/>
        <v>0</v>
      </c>
      <c r="EW1755" s="304" t="s">
        <v>2342</v>
      </c>
      <c r="EX1755" s="187"/>
      <c r="EY1755" s="187"/>
      <c r="EZ1755" s="187"/>
      <c r="FA1755" s="187"/>
      <c r="FB1755" s="305">
        <f t="shared" ca="1" si="97"/>
        <v>0</v>
      </c>
      <c r="FC1755" s="305">
        <f t="shared" ca="1" si="98"/>
        <v>0</v>
      </c>
      <c r="FD1755" s="305">
        <f t="shared" ca="1" si="99"/>
        <v>0</v>
      </c>
      <c r="FE1755" s="305">
        <f t="shared" ca="1" si="100"/>
        <v>0</v>
      </c>
      <c r="FG1755" s="304" t="s">
        <v>2342</v>
      </c>
      <c r="FH1755" s="187"/>
      <c r="FI1755" s="187"/>
      <c r="FJ1755" s="187"/>
      <c r="FK1755" s="187"/>
      <c r="FL1755" s="305">
        <f t="shared" ca="1" si="101"/>
        <v>0</v>
      </c>
      <c r="FM1755" s="305">
        <f t="shared" ca="1" si="102"/>
        <v>0</v>
      </c>
      <c r="FN1755" s="305">
        <f t="shared" ca="1" si="103"/>
        <v>0</v>
      </c>
      <c r="FO1755" s="305">
        <f t="shared" ca="1" si="104"/>
        <v>0</v>
      </c>
      <c r="FP1755" s="22" t="str">
        <f ca="1">IF(FX1755&gt;0,MAX($FP$1750:FP1754)+1,"")</f>
        <v/>
      </c>
      <c r="FQ1755" s="304" t="s">
        <v>2342</v>
      </c>
      <c r="FT1755" s="294">
        <f t="shared" ca="1" si="105"/>
        <v>0</v>
      </c>
      <c r="FU1755" s="294">
        <f t="shared" ca="1" si="36"/>
        <v>0</v>
      </c>
      <c r="FV1755" s="294">
        <f t="shared" ca="1" si="36"/>
        <v>0</v>
      </c>
      <c r="FW1755" s="294">
        <f t="shared" ca="1" si="36"/>
        <v>0</v>
      </c>
      <c r="FX1755" s="294">
        <f t="shared" ca="1" si="106"/>
        <v>0</v>
      </c>
      <c r="FY1755" s="294"/>
    </row>
    <row r="1756" spans="1:181" hidden="1">
      <c r="C1756" s="304" t="s">
        <v>2344</v>
      </c>
      <c r="D1756" s="187"/>
      <c r="E1756" s="187"/>
      <c r="F1756" s="187"/>
      <c r="G1756" s="187"/>
      <c r="H1756" s="305">
        <f t="shared" ca="1" si="37"/>
        <v>0</v>
      </c>
      <c r="I1756" s="305">
        <f t="shared" ca="1" si="38"/>
        <v>0</v>
      </c>
      <c r="J1756" s="305">
        <f t="shared" ca="1" si="39"/>
        <v>0</v>
      </c>
      <c r="K1756" s="305">
        <f t="shared" ca="1" si="40"/>
        <v>0</v>
      </c>
      <c r="M1756" s="304" t="s">
        <v>2344</v>
      </c>
      <c r="N1756" s="187"/>
      <c r="O1756" s="187"/>
      <c r="P1756" s="187"/>
      <c r="Q1756" s="187"/>
      <c r="R1756" s="305">
        <f t="shared" ca="1" si="41"/>
        <v>0</v>
      </c>
      <c r="S1756" s="305">
        <f t="shared" ca="1" si="42"/>
        <v>0</v>
      </c>
      <c r="T1756" s="305">
        <f t="shared" ca="1" si="43"/>
        <v>0</v>
      </c>
      <c r="U1756" s="305">
        <f t="shared" ca="1" si="44"/>
        <v>0</v>
      </c>
      <c r="W1756" s="304" t="s">
        <v>2344</v>
      </c>
      <c r="X1756" s="187"/>
      <c r="Y1756" s="187"/>
      <c r="Z1756" s="187"/>
      <c r="AA1756" s="187"/>
      <c r="AB1756" s="305">
        <f t="shared" ca="1" si="45"/>
        <v>0</v>
      </c>
      <c r="AC1756" s="305">
        <f t="shared" ca="1" si="46"/>
        <v>0</v>
      </c>
      <c r="AD1756" s="305">
        <f t="shared" ca="1" si="47"/>
        <v>0</v>
      </c>
      <c r="AE1756" s="305">
        <f t="shared" ca="1" si="48"/>
        <v>0</v>
      </c>
      <c r="AG1756" s="304" t="s">
        <v>2344</v>
      </c>
      <c r="AH1756" s="187"/>
      <c r="AI1756" s="187"/>
      <c r="AJ1756" s="187"/>
      <c r="AK1756" s="187"/>
      <c r="AL1756" s="305">
        <f t="shared" ca="1" si="49"/>
        <v>0</v>
      </c>
      <c r="AM1756" s="305">
        <f t="shared" ca="1" si="50"/>
        <v>0</v>
      </c>
      <c r="AN1756" s="305">
        <f t="shared" ca="1" si="51"/>
        <v>0</v>
      </c>
      <c r="AO1756" s="305">
        <f t="shared" ca="1" si="52"/>
        <v>0</v>
      </c>
      <c r="AQ1756" s="304" t="s">
        <v>2344</v>
      </c>
      <c r="AR1756" s="187"/>
      <c r="AS1756" s="187"/>
      <c r="AT1756" s="187"/>
      <c r="AU1756" s="187"/>
      <c r="AV1756" s="305">
        <f t="shared" ca="1" si="53"/>
        <v>0</v>
      </c>
      <c r="AW1756" s="305">
        <f t="shared" ca="1" si="54"/>
        <v>0</v>
      </c>
      <c r="AX1756" s="305">
        <f t="shared" ca="1" si="55"/>
        <v>0</v>
      </c>
      <c r="AY1756" s="305">
        <f t="shared" ca="1" si="56"/>
        <v>0</v>
      </c>
      <c r="BA1756" s="304" t="s">
        <v>2344</v>
      </c>
      <c r="BB1756" s="187"/>
      <c r="BC1756" s="187"/>
      <c r="BD1756" s="187"/>
      <c r="BE1756" s="187"/>
      <c r="BF1756" s="305">
        <f t="shared" ca="1" si="57"/>
        <v>0</v>
      </c>
      <c r="BG1756" s="305">
        <f t="shared" ca="1" si="58"/>
        <v>0</v>
      </c>
      <c r="BH1756" s="305">
        <f t="shared" ca="1" si="59"/>
        <v>0</v>
      </c>
      <c r="BI1756" s="305">
        <f t="shared" ca="1" si="60"/>
        <v>0</v>
      </c>
      <c r="BK1756" s="304" t="s">
        <v>2344</v>
      </c>
      <c r="BL1756" s="187"/>
      <c r="BM1756" s="187"/>
      <c r="BN1756" s="187"/>
      <c r="BO1756" s="187"/>
      <c r="BP1756" s="305">
        <f t="shared" ca="1" si="61"/>
        <v>0</v>
      </c>
      <c r="BQ1756" s="305">
        <f t="shared" ca="1" si="62"/>
        <v>0</v>
      </c>
      <c r="BR1756" s="305">
        <f t="shared" ca="1" si="63"/>
        <v>0</v>
      </c>
      <c r="BS1756" s="305">
        <f t="shared" ca="1" si="64"/>
        <v>0</v>
      </c>
      <c r="BU1756" s="304" t="s">
        <v>2344</v>
      </c>
      <c r="BV1756" s="187"/>
      <c r="BW1756" s="187"/>
      <c r="BX1756" s="187"/>
      <c r="BY1756" s="187"/>
      <c r="BZ1756" s="305">
        <f t="shared" ca="1" si="65"/>
        <v>0</v>
      </c>
      <c r="CA1756" s="305">
        <f t="shared" ca="1" si="66"/>
        <v>0</v>
      </c>
      <c r="CB1756" s="305">
        <f t="shared" ca="1" si="67"/>
        <v>0</v>
      </c>
      <c r="CC1756" s="305">
        <f t="shared" ca="1" si="68"/>
        <v>0</v>
      </c>
      <c r="CE1756" s="304" t="s">
        <v>2344</v>
      </c>
      <c r="CF1756" s="187"/>
      <c r="CG1756" s="187"/>
      <c r="CH1756" s="187"/>
      <c r="CI1756" s="187"/>
      <c r="CJ1756" s="305">
        <f t="shared" ca="1" si="69"/>
        <v>0</v>
      </c>
      <c r="CK1756" s="305">
        <f t="shared" ca="1" si="70"/>
        <v>0</v>
      </c>
      <c r="CL1756" s="305">
        <f t="shared" ca="1" si="71"/>
        <v>0</v>
      </c>
      <c r="CM1756" s="305">
        <f t="shared" ca="1" si="72"/>
        <v>0</v>
      </c>
      <c r="CO1756" s="304" t="s">
        <v>2344</v>
      </c>
      <c r="CP1756" s="187"/>
      <c r="CQ1756" s="187"/>
      <c r="CR1756" s="187"/>
      <c r="CS1756" s="187"/>
      <c r="CT1756" s="305">
        <f t="shared" ca="1" si="73"/>
        <v>0</v>
      </c>
      <c r="CU1756" s="305">
        <f t="shared" ca="1" si="74"/>
        <v>0</v>
      </c>
      <c r="CV1756" s="305">
        <f t="shared" ca="1" si="75"/>
        <v>0</v>
      </c>
      <c r="CW1756" s="305">
        <f t="shared" ca="1" si="76"/>
        <v>0</v>
      </c>
      <c r="CY1756" s="304" t="s">
        <v>2344</v>
      </c>
      <c r="CZ1756" s="187"/>
      <c r="DA1756" s="187"/>
      <c r="DB1756" s="187"/>
      <c r="DC1756" s="187"/>
      <c r="DD1756" s="305">
        <f t="shared" ca="1" si="77"/>
        <v>0</v>
      </c>
      <c r="DE1756" s="305">
        <f t="shared" ca="1" si="78"/>
        <v>0</v>
      </c>
      <c r="DF1756" s="305">
        <f t="shared" ca="1" si="79"/>
        <v>0</v>
      </c>
      <c r="DG1756" s="305">
        <f t="shared" ca="1" si="80"/>
        <v>0</v>
      </c>
      <c r="DI1756" s="304" t="s">
        <v>2344</v>
      </c>
      <c r="DJ1756" s="187"/>
      <c r="DK1756" s="187"/>
      <c r="DL1756" s="187"/>
      <c r="DM1756" s="187"/>
      <c r="DN1756" s="305">
        <f t="shared" ca="1" si="81"/>
        <v>0</v>
      </c>
      <c r="DO1756" s="305">
        <f t="shared" ca="1" si="82"/>
        <v>0</v>
      </c>
      <c r="DP1756" s="305">
        <f t="shared" ca="1" si="83"/>
        <v>0</v>
      </c>
      <c r="DQ1756" s="305">
        <f t="shared" ca="1" si="84"/>
        <v>0</v>
      </c>
      <c r="DS1756" s="304" t="s">
        <v>2344</v>
      </c>
      <c r="DT1756" s="187"/>
      <c r="DU1756" s="187"/>
      <c r="DV1756" s="187"/>
      <c r="DW1756" s="187"/>
      <c r="DX1756" s="305">
        <f t="shared" ca="1" si="85"/>
        <v>0</v>
      </c>
      <c r="DY1756" s="305">
        <f t="shared" ca="1" si="86"/>
        <v>0</v>
      </c>
      <c r="DZ1756" s="305">
        <f t="shared" ca="1" si="87"/>
        <v>0</v>
      </c>
      <c r="EA1756" s="305">
        <f t="shared" ca="1" si="88"/>
        <v>0</v>
      </c>
      <c r="EC1756" s="304" t="s">
        <v>2344</v>
      </c>
      <c r="ED1756" s="187"/>
      <c r="EE1756" s="187"/>
      <c r="EF1756" s="187"/>
      <c r="EG1756" s="187"/>
      <c r="EH1756" s="305">
        <f t="shared" ca="1" si="89"/>
        <v>0</v>
      </c>
      <c r="EI1756" s="305">
        <f t="shared" ca="1" si="90"/>
        <v>0</v>
      </c>
      <c r="EJ1756" s="305">
        <f t="shared" ca="1" si="91"/>
        <v>0</v>
      </c>
      <c r="EK1756" s="305">
        <f t="shared" ca="1" si="92"/>
        <v>0</v>
      </c>
      <c r="EM1756" s="304" t="s">
        <v>2344</v>
      </c>
      <c r="EN1756" s="187"/>
      <c r="EO1756" s="187"/>
      <c r="EP1756" s="187"/>
      <c r="EQ1756" s="187"/>
      <c r="ER1756" s="305">
        <f t="shared" ca="1" si="93"/>
        <v>0</v>
      </c>
      <c r="ES1756" s="305">
        <f t="shared" ca="1" si="94"/>
        <v>0</v>
      </c>
      <c r="ET1756" s="305">
        <f t="shared" ca="1" si="95"/>
        <v>0</v>
      </c>
      <c r="EU1756" s="305">
        <f t="shared" ca="1" si="96"/>
        <v>0</v>
      </c>
      <c r="EW1756" s="304" t="s">
        <v>2344</v>
      </c>
      <c r="EX1756" s="187"/>
      <c r="EY1756" s="187"/>
      <c r="EZ1756" s="187"/>
      <c r="FA1756" s="187"/>
      <c r="FB1756" s="305">
        <f ca="1">SUMIF(EW$1773:EW$1872,$C1756,EX$1773:EY$1872)</f>
        <v>0</v>
      </c>
      <c r="FC1756" s="305">
        <f t="shared" ca="1" si="98"/>
        <v>0</v>
      </c>
      <c r="FD1756" s="305">
        <f t="shared" ca="1" si="99"/>
        <v>0</v>
      </c>
      <c r="FE1756" s="305">
        <f t="shared" ca="1" si="100"/>
        <v>0</v>
      </c>
      <c r="FG1756" s="304" t="s">
        <v>2344</v>
      </c>
      <c r="FH1756" s="187"/>
      <c r="FI1756" s="187"/>
      <c r="FJ1756" s="187"/>
      <c r="FK1756" s="187"/>
      <c r="FL1756" s="305">
        <f t="shared" ca="1" si="101"/>
        <v>0</v>
      </c>
      <c r="FM1756" s="305">
        <f t="shared" ca="1" si="102"/>
        <v>0</v>
      </c>
      <c r="FN1756" s="305">
        <f t="shared" ca="1" si="103"/>
        <v>0</v>
      </c>
      <c r="FO1756" s="305">
        <f t="shared" ca="1" si="104"/>
        <v>0</v>
      </c>
      <c r="FP1756" s="22" t="str">
        <f ca="1">IF(FX1756&gt;0,MAX($FP$1750:FP1755)+1,"")</f>
        <v/>
      </c>
      <c r="FQ1756" s="304" t="s">
        <v>2344</v>
      </c>
      <c r="FT1756" s="294">
        <f t="shared" ca="1" si="105"/>
        <v>0</v>
      </c>
      <c r="FU1756" s="294">
        <f t="shared" ca="1" si="36"/>
        <v>0</v>
      </c>
      <c r="FV1756" s="294">
        <f t="shared" ca="1" si="36"/>
        <v>0</v>
      </c>
      <c r="FW1756" s="294">
        <f t="shared" ca="1" si="36"/>
        <v>0</v>
      </c>
      <c r="FX1756" s="294">
        <f t="shared" ca="1" si="106"/>
        <v>0</v>
      </c>
      <c r="FY1756" s="294"/>
    </row>
    <row r="1757" spans="1:181" hidden="1">
      <c r="C1757" s="304" t="s">
        <v>2346</v>
      </c>
      <c r="D1757" s="187"/>
      <c r="E1757" s="187"/>
      <c r="F1757" s="187"/>
      <c r="G1757" s="187"/>
      <c r="H1757" s="305">
        <f t="shared" ca="1" si="37"/>
        <v>0</v>
      </c>
      <c r="I1757" s="305">
        <f t="shared" ca="1" si="38"/>
        <v>0</v>
      </c>
      <c r="J1757" s="305">
        <f t="shared" ca="1" si="39"/>
        <v>0</v>
      </c>
      <c r="K1757" s="305">
        <f t="shared" ca="1" si="40"/>
        <v>0</v>
      </c>
      <c r="M1757" s="304" t="s">
        <v>2346</v>
      </c>
      <c r="N1757" s="187"/>
      <c r="O1757" s="187"/>
      <c r="P1757" s="187"/>
      <c r="Q1757" s="187"/>
      <c r="R1757" s="305">
        <f t="shared" ca="1" si="41"/>
        <v>0</v>
      </c>
      <c r="S1757" s="305">
        <f t="shared" ca="1" si="42"/>
        <v>0</v>
      </c>
      <c r="T1757" s="305">
        <f t="shared" ca="1" si="43"/>
        <v>0</v>
      </c>
      <c r="U1757" s="305">
        <f t="shared" ca="1" si="44"/>
        <v>0</v>
      </c>
      <c r="W1757" s="304" t="s">
        <v>2346</v>
      </c>
      <c r="X1757" s="187"/>
      <c r="Y1757" s="187"/>
      <c r="Z1757" s="187"/>
      <c r="AA1757" s="187"/>
      <c r="AB1757" s="305">
        <f t="shared" ca="1" si="45"/>
        <v>0</v>
      </c>
      <c r="AC1757" s="305">
        <f t="shared" ca="1" si="46"/>
        <v>0</v>
      </c>
      <c r="AD1757" s="305">
        <f t="shared" ca="1" si="47"/>
        <v>0</v>
      </c>
      <c r="AE1757" s="305">
        <f t="shared" ca="1" si="48"/>
        <v>0</v>
      </c>
      <c r="AG1757" s="304" t="s">
        <v>2346</v>
      </c>
      <c r="AH1757" s="187"/>
      <c r="AI1757" s="187"/>
      <c r="AJ1757" s="187"/>
      <c r="AK1757" s="187"/>
      <c r="AL1757" s="305">
        <f t="shared" ca="1" si="49"/>
        <v>0</v>
      </c>
      <c r="AM1757" s="305">
        <f t="shared" ca="1" si="50"/>
        <v>0</v>
      </c>
      <c r="AN1757" s="305">
        <f t="shared" ca="1" si="51"/>
        <v>0</v>
      </c>
      <c r="AO1757" s="305">
        <f t="shared" ca="1" si="52"/>
        <v>0</v>
      </c>
      <c r="AQ1757" s="304" t="s">
        <v>2346</v>
      </c>
      <c r="AR1757" s="187"/>
      <c r="AS1757" s="187"/>
      <c r="AT1757" s="187"/>
      <c r="AU1757" s="187"/>
      <c r="AV1757" s="305">
        <f t="shared" ca="1" si="53"/>
        <v>0</v>
      </c>
      <c r="AW1757" s="305">
        <f t="shared" ca="1" si="54"/>
        <v>0</v>
      </c>
      <c r="AX1757" s="305">
        <f t="shared" ca="1" si="55"/>
        <v>0</v>
      </c>
      <c r="AY1757" s="305">
        <f t="shared" ca="1" si="56"/>
        <v>0</v>
      </c>
      <c r="BA1757" s="304" t="s">
        <v>2346</v>
      </c>
      <c r="BB1757" s="187"/>
      <c r="BC1757" s="187"/>
      <c r="BD1757" s="187"/>
      <c r="BE1757" s="187"/>
      <c r="BF1757" s="305">
        <f t="shared" ca="1" si="57"/>
        <v>0</v>
      </c>
      <c r="BG1757" s="305">
        <f t="shared" ca="1" si="58"/>
        <v>0</v>
      </c>
      <c r="BH1757" s="305">
        <f t="shared" ca="1" si="59"/>
        <v>0</v>
      </c>
      <c r="BI1757" s="305">
        <f t="shared" ca="1" si="60"/>
        <v>0</v>
      </c>
      <c r="BK1757" s="304" t="s">
        <v>2346</v>
      </c>
      <c r="BL1757" s="187"/>
      <c r="BM1757" s="187"/>
      <c r="BN1757" s="187"/>
      <c r="BO1757" s="187"/>
      <c r="BP1757" s="305">
        <f t="shared" ca="1" si="61"/>
        <v>0</v>
      </c>
      <c r="BQ1757" s="305">
        <f t="shared" ca="1" si="62"/>
        <v>0</v>
      </c>
      <c r="BR1757" s="305">
        <f t="shared" ca="1" si="63"/>
        <v>0</v>
      </c>
      <c r="BS1757" s="305">
        <f t="shared" ca="1" si="64"/>
        <v>0</v>
      </c>
      <c r="BU1757" s="304" t="s">
        <v>2346</v>
      </c>
      <c r="BV1757" s="187"/>
      <c r="BW1757" s="187"/>
      <c r="BX1757" s="187"/>
      <c r="BY1757" s="187"/>
      <c r="BZ1757" s="305">
        <f t="shared" ca="1" si="65"/>
        <v>0</v>
      </c>
      <c r="CA1757" s="305">
        <f t="shared" ca="1" si="66"/>
        <v>0</v>
      </c>
      <c r="CB1757" s="305">
        <f t="shared" ca="1" si="67"/>
        <v>0</v>
      </c>
      <c r="CC1757" s="305">
        <f t="shared" ca="1" si="68"/>
        <v>0</v>
      </c>
      <c r="CE1757" s="304" t="s">
        <v>2346</v>
      </c>
      <c r="CF1757" s="187"/>
      <c r="CG1757" s="187"/>
      <c r="CH1757" s="187"/>
      <c r="CI1757" s="187"/>
      <c r="CJ1757" s="305">
        <f t="shared" ca="1" si="69"/>
        <v>0</v>
      </c>
      <c r="CK1757" s="305">
        <f t="shared" ca="1" si="70"/>
        <v>0</v>
      </c>
      <c r="CL1757" s="305">
        <f t="shared" ca="1" si="71"/>
        <v>0</v>
      </c>
      <c r="CM1757" s="305">
        <f t="shared" ca="1" si="72"/>
        <v>0</v>
      </c>
      <c r="CO1757" s="304" t="s">
        <v>2346</v>
      </c>
      <c r="CP1757" s="187"/>
      <c r="CQ1757" s="187"/>
      <c r="CR1757" s="187"/>
      <c r="CS1757" s="187"/>
      <c r="CT1757" s="305">
        <f t="shared" ca="1" si="73"/>
        <v>0</v>
      </c>
      <c r="CU1757" s="305">
        <f t="shared" ca="1" si="74"/>
        <v>0</v>
      </c>
      <c r="CV1757" s="305">
        <f t="shared" ca="1" si="75"/>
        <v>0</v>
      </c>
      <c r="CW1757" s="305">
        <f t="shared" ca="1" si="76"/>
        <v>0</v>
      </c>
      <c r="CY1757" s="304" t="s">
        <v>2346</v>
      </c>
      <c r="CZ1757" s="187"/>
      <c r="DA1757" s="187"/>
      <c r="DB1757" s="187"/>
      <c r="DC1757" s="187"/>
      <c r="DD1757" s="305">
        <f t="shared" ca="1" si="77"/>
        <v>0</v>
      </c>
      <c r="DE1757" s="305">
        <f t="shared" ca="1" si="78"/>
        <v>0</v>
      </c>
      <c r="DF1757" s="305">
        <f t="shared" ca="1" si="79"/>
        <v>0</v>
      </c>
      <c r="DG1757" s="305">
        <f t="shared" ca="1" si="80"/>
        <v>0</v>
      </c>
      <c r="DI1757" s="304" t="s">
        <v>2346</v>
      </c>
      <c r="DJ1757" s="187"/>
      <c r="DK1757" s="187"/>
      <c r="DL1757" s="187"/>
      <c r="DM1757" s="187"/>
      <c r="DN1757" s="305">
        <f t="shared" ca="1" si="81"/>
        <v>0</v>
      </c>
      <c r="DO1757" s="305">
        <f t="shared" ca="1" si="82"/>
        <v>0</v>
      </c>
      <c r="DP1757" s="305">
        <f t="shared" ca="1" si="83"/>
        <v>0</v>
      </c>
      <c r="DQ1757" s="305">
        <f t="shared" ca="1" si="84"/>
        <v>0</v>
      </c>
      <c r="DS1757" s="304" t="s">
        <v>2346</v>
      </c>
      <c r="DT1757" s="187"/>
      <c r="DU1757" s="187"/>
      <c r="DV1757" s="187"/>
      <c r="DW1757" s="187"/>
      <c r="DX1757" s="305">
        <f t="shared" ca="1" si="85"/>
        <v>0</v>
      </c>
      <c r="DY1757" s="305">
        <f t="shared" ca="1" si="86"/>
        <v>0</v>
      </c>
      <c r="DZ1757" s="305">
        <f t="shared" ca="1" si="87"/>
        <v>0</v>
      </c>
      <c r="EA1757" s="305">
        <f t="shared" ca="1" si="88"/>
        <v>0</v>
      </c>
      <c r="EC1757" s="304" t="s">
        <v>2346</v>
      </c>
      <c r="ED1757" s="187"/>
      <c r="EE1757" s="187"/>
      <c r="EF1757" s="187"/>
      <c r="EG1757" s="187"/>
      <c r="EH1757" s="305">
        <f t="shared" ca="1" si="89"/>
        <v>0</v>
      </c>
      <c r="EI1757" s="305">
        <f t="shared" ca="1" si="90"/>
        <v>0</v>
      </c>
      <c r="EJ1757" s="305">
        <f t="shared" ca="1" si="91"/>
        <v>0</v>
      </c>
      <c r="EK1757" s="305">
        <f t="shared" ca="1" si="92"/>
        <v>0</v>
      </c>
      <c r="EM1757" s="304" t="s">
        <v>2346</v>
      </c>
      <c r="EN1757" s="187"/>
      <c r="EO1757" s="187"/>
      <c r="EP1757" s="187"/>
      <c r="EQ1757" s="187"/>
      <c r="ER1757" s="305">
        <f t="shared" ca="1" si="93"/>
        <v>0</v>
      </c>
      <c r="ES1757" s="305">
        <f t="shared" ca="1" si="94"/>
        <v>0</v>
      </c>
      <c r="ET1757" s="305">
        <f t="shared" ca="1" si="95"/>
        <v>0</v>
      </c>
      <c r="EU1757" s="305">
        <f t="shared" ca="1" si="96"/>
        <v>0</v>
      </c>
      <c r="EW1757" s="304" t="s">
        <v>2346</v>
      </c>
      <c r="EX1757" s="187"/>
      <c r="EY1757" s="187"/>
      <c r="EZ1757" s="187"/>
      <c r="FA1757" s="187"/>
      <c r="FB1757" s="305">
        <f t="shared" ca="1" si="97"/>
        <v>0</v>
      </c>
      <c r="FC1757" s="305">
        <f t="shared" ca="1" si="98"/>
        <v>0</v>
      </c>
      <c r="FD1757" s="305">
        <f t="shared" ca="1" si="99"/>
        <v>0</v>
      </c>
      <c r="FE1757" s="305">
        <f ca="1">SUMIF(EW$1773:EW$1872,$C1757,FD$1773:FE$1872)</f>
        <v>0</v>
      </c>
      <c r="FG1757" s="304" t="s">
        <v>2346</v>
      </c>
      <c r="FH1757" s="187"/>
      <c r="FI1757" s="187"/>
      <c r="FJ1757" s="187"/>
      <c r="FK1757" s="187"/>
      <c r="FL1757" s="305">
        <f t="shared" ca="1" si="101"/>
        <v>0</v>
      </c>
      <c r="FM1757" s="305">
        <f t="shared" ca="1" si="102"/>
        <v>0</v>
      </c>
      <c r="FN1757" s="305">
        <f t="shared" ca="1" si="103"/>
        <v>0</v>
      </c>
      <c r="FO1757" s="305">
        <f t="shared" ca="1" si="104"/>
        <v>0</v>
      </c>
      <c r="FP1757" s="22" t="str">
        <f ca="1">IF(FX1757&gt;0,MAX($FP$1750:FP1756)+1,"")</f>
        <v/>
      </c>
      <c r="FQ1757" s="304" t="s">
        <v>2346</v>
      </c>
      <c r="FT1757" s="294">
        <f t="shared" ca="1" si="105"/>
        <v>0</v>
      </c>
      <c r="FU1757" s="294">
        <f t="shared" ca="1" si="36"/>
        <v>0</v>
      </c>
      <c r="FV1757" s="294">
        <f t="shared" ca="1" si="36"/>
        <v>0</v>
      </c>
      <c r="FW1757" s="294">
        <f t="shared" ca="1" si="36"/>
        <v>0</v>
      </c>
      <c r="FX1757" s="294">
        <f t="shared" ca="1" si="106"/>
        <v>0</v>
      </c>
      <c r="FY1757" s="294"/>
    </row>
    <row r="1758" spans="1:181" hidden="1">
      <c r="C1758" s="304" t="s">
        <v>2343</v>
      </c>
      <c r="D1758" s="187"/>
      <c r="E1758" s="187"/>
      <c r="F1758" s="187"/>
      <c r="G1758" s="187"/>
      <c r="H1758" s="305">
        <f t="shared" ca="1" si="37"/>
        <v>0</v>
      </c>
      <c r="I1758" s="305">
        <f t="shared" ca="1" si="38"/>
        <v>0</v>
      </c>
      <c r="J1758" s="305">
        <f t="shared" ca="1" si="39"/>
        <v>0</v>
      </c>
      <c r="K1758" s="305">
        <f t="shared" ca="1" si="40"/>
        <v>0</v>
      </c>
      <c r="M1758" s="304" t="s">
        <v>2343</v>
      </c>
      <c r="N1758" s="187"/>
      <c r="O1758" s="187"/>
      <c r="P1758" s="187"/>
      <c r="Q1758" s="187"/>
      <c r="R1758" s="305">
        <f t="shared" ca="1" si="41"/>
        <v>0</v>
      </c>
      <c r="S1758" s="305">
        <f t="shared" ca="1" si="42"/>
        <v>0</v>
      </c>
      <c r="T1758" s="305">
        <f t="shared" ca="1" si="43"/>
        <v>0</v>
      </c>
      <c r="U1758" s="305">
        <f t="shared" ca="1" si="44"/>
        <v>0</v>
      </c>
      <c r="W1758" s="304" t="s">
        <v>2343</v>
      </c>
      <c r="X1758" s="187"/>
      <c r="Y1758" s="187"/>
      <c r="Z1758" s="187"/>
      <c r="AA1758" s="187"/>
      <c r="AB1758" s="305">
        <f t="shared" ca="1" si="45"/>
        <v>0</v>
      </c>
      <c r="AC1758" s="305">
        <f t="shared" ca="1" si="46"/>
        <v>0</v>
      </c>
      <c r="AD1758" s="305">
        <f t="shared" ca="1" si="47"/>
        <v>0</v>
      </c>
      <c r="AE1758" s="305">
        <f t="shared" ca="1" si="48"/>
        <v>0</v>
      </c>
      <c r="AG1758" s="304" t="s">
        <v>2343</v>
      </c>
      <c r="AH1758" s="187"/>
      <c r="AI1758" s="187"/>
      <c r="AJ1758" s="187"/>
      <c r="AK1758" s="187"/>
      <c r="AL1758" s="305">
        <f t="shared" ca="1" si="49"/>
        <v>0</v>
      </c>
      <c r="AM1758" s="305">
        <f t="shared" ca="1" si="50"/>
        <v>0</v>
      </c>
      <c r="AN1758" s="305">
        <f t="shared" ca="1" si="51"/>
        <v>0</v>
      </c>
      <c r="AO1758" s="305">
        <f t="shared" ca="1" si="52"/>
        <v>0</v>
      </c>
      <c r="AQ1758" s="304" t="s">
        <v>2343</v>
      </c>
      <c r="AR1758" s="187"/>
      <c r="AS1758" s="187"/>
      <c r="AT1758" s="187"/>
      <c r="AU1758" s="187"/>
      <c r="AV1758" s="305">
        <f t="shared" ca="1" si="53"/>
        <v>0</v>
      </c>
      <c r="AW1758" s="305">
        <f t="shared" ca="1" si="54"/>
        <v>0</v>
      </c>
      <c r="AX1758" s="305">
        <f t="shared" ca="1" si="55"/>
        <v>0</v>
      </c>
      <c r="AY1758" s="305">
        <f t="shared" ca="1" si="56"/>
        <v>0</v>
      </c>
      <c r="BA1758" s="304" t="s">
        <v>2343</v>
      </c>
      <c r="BB1758" s="187"/>
      <c r="BC1758" s="187"/>
      <c r="BD1758" s="187"/>
      <c r="BE1758" s="187"/>
      <c r="BF1758" s="305">
        <f t="shared" ca="1" si="57"/>
        <v>0</v>
      </c>
      <c r="BG1758" s="305">
        <f t="shared" ca="1" si="58"/>
        <v>0</v>
      </c>
      <c r="BH1758" s="305">
        <f t="shared" ca="1" si="59"/>
        <v>0</v>
      </c>
      <c r="BI1758" s="305">
        <f t="shared" ca="1" si="60"/>
        <v>0</v>
      </c>
      <c r="BK1758" s="304" t="s">
        <v>2343</v>
      </c>
      <c r="BL1758" s="187"/>
      <c r="BM1758" s="187"/>
      <c r="BN1758" s="187"/>
      <c r="BO1758" s="187"/>
      <c r="BP1758" s="305">
        <f t="shared" ca="1" si="61"/>
        <v>0</v>
      </c>
      <c r="BQ1758" s="305">
        <f t="shared" ca="1" si="62"/>
        <v>0</v>
      </c>
      <c r="BR1758" s="305">
        <f t="shared" ca="1" si="63"/>
        <v>0</v>
      </c>
      <c r="BS1758" s="305">
        <f t="shared" ca="1" si="64"/>
        <v>0</v>
      </c>
      <c r="BU1758" s="304" t="s">
        <v>2343</v>
      </c>
      <c r="BV1758" s="187"/>
      <c r="BW1758" s="187"/>
      <c r="BX1758" s="187"/>
      <c r="BY1758" s="187"/>
      <c r="BZ1758" s="305">
        <f t="shared" ca="1" si="65"/>
        <v>0</v>
      </c>
      <c r="CA1758" s="305">
        <f t="shared" ca="1" si="66"/>
        <v>0</v>
      </c>
      <c r="CB1758" s="305">
        <f t="shared" ca="1" si="67"/>
        <v>0</v>
      </c>
      <c r="CC1758" s="305">
        <f t="shared" ca="1" si="68"/>
        <v>0</v>
      </c>
      <c r="CE1758" s="304" t="s">
        <v>2343</v>
      </c>
      <c r="CF1758" s="187"/>
      <c r="CG1758" s="187"/>
      <c r="CH1758" s="187"/>
      <c r="CI1758" s="187"/>
      <c r="CJ1758" s="305">
        <f t="shared" ca="1" si="69"/>
        <v>0</v>
      </c>
      <c r="CK1758" s="305">
        <f t="shared" ca="1" si="70"/>
        <v>0</v>
      </c>
      <c r="CL1758" s="305">
        <f t="shared" ca="1" si="71"/>
        <v>0</v>
      </c>
      <c r="CM1758" s="305">
        <f t="shared" ca="1" si="72"/>
        <v>0</v>
      </c>
      <c r="CO1758" s="304" t="s">
        <v>2343</v>
      </c>
      <c r="CP1758" s="187"/>
      <c r="CQ1758" s="187"/>
      <c r="CR1758" s="187"/>
      <c r="CS1758" s="187"/>
      <c r="CT1758" s="305">
        <f t="shared" ca="1" si="73"/>
        <v>0</v>
      </c>
      <c r="CU1758" s="305">
        <f t="shared" ca="1" si="74"/>
        <v>0</v>
      </c>
      <c r="CV1758" s="305">
        <f t="shared" ca="1" si="75"/>
        <v>0</v>
      </c>
      <c r="CW1758" s="305">
        <f t="shared" ca="1" si="76"/>
        <v>0</v>
      </c>
      <c r="CY1758" s="304" t="s">
        <v>2343</v>
      </c>
      <c r="CZ1758" s="187"/>
      <c r="DA1758" s="187"/>
      <c r="DB1758" s="187"/>
      <c r="DC1758" s="187"/>
      <c r="DD1758" s="305">
        <f t="shared" ca="1" si="77"/>
        <v>0</v>
      </c>
      <c r="DE1758" s="305">
        <f t="shared" ca="1" si="78"/>
        <v>0</v>
      </c>
      <c r="DF1758" s="305">
        <f t="shared" ca="1" si="79"/>
        <v>0</v>
      </c>
      <c r="DG1758" s="305">
        <f t="shared" ca="1" si="80"/>
        <v>0</v>
      </c>
      <c r="DI1758" s="304" t="s">
        <v>2343</v>
      </c>
      <c r="DJ1758" s="187"/>
      <c r="DK1758" s="187"/>
      <c r="DL1758" s="187"/>
      <c r="DM1758" s="187"/>
      <c r="DN1758" s="305">
        <f t="shared" ca="1" si="81"/>
        <v>0</v>
      </c>
      <c r="DO1758" s="305">
        <f t="shared" ca="1" si="82"/>
        <v>0</v>
      </c>
      <c r="DP1758" s="305">
        <f t="shared" ca="1" si="83"/>
        <v>0</v>
      </c>
      <c r="DQ1758" s="305">
        <f t="shared" ca="1" si="84"/>
        <v>0</v>
      </c>
      <c r="DS1758" s="304" t="s">
        <v>2343</v>
      </c>
      <c r="DT1758" s="187"/>
      <c r="DU1758" s="187"/>
      <c r="DV1758" s="187"/>
      <c r="DW1758" s="187"/>
      <c r="DX1758" s="305">
        <f t="shared" ca="1" si="85"/>
        <v>0</v>
      </c>
      <c r="DY1758" s="305">
        <f t="shared" ca="1" si="86"/>
        <v>0</v>
      </c>
      <c r="DZ1758" s="305">
        <f t="shared" ca="1" si="87"/>
        <v>0</v>
      </c>
      <c r="EA1758" s="305">
        <f t="shared" ca="1" si="88"/>
        <v>0</v>
      </c>
      <c r="EC1758" s="304" t="s">
        <v>2343</v>
      </c>
      <c r="ED1758" s="187"/>
      <c r="EE1758" s="187"/>
      <c r="EF1758" s="187"/>
      <c r="EG1758" s="187"/>
      <c r="EH1758" s="305">
        <f t="shared" ca="1" si="89"/>
        <v>0</v>
      </c>
      <c r="EI1758" s="305">
        <f t="shared" ca="1" si="90"/>
        <v>0</v>
      </c>
      <c r="EJ1758" s="305">
        <f t="shared" ca="1" si="91"/>
        <v>0</v>
      </c>
      <c r="EK1758" s="305">
        <f t="shared" ca="1" si="92"/>
        <v>0</v>
      </c>
      <c r="EM1758" s="304" t="s">
        <v>2343</v>
      </c>
      <c r="EN1758" s="187"/>
      <c r="EO1758" s="187"/>
      <c r="EP1758" s="187"/>
      <c r="EQ1758" s="187"/>
      <c r="ER1758" s="305">
        <f t="shared" ca="1" si="93"/>
        <v>0</v>
      </c>
      <c r="ES1758" s="305">
        <f t="shared" ca="1" si="94"/>
        <v>0</v>
      </c>
      <c r="ET1758" s="305">
        <f t="shared" ca="1" si="95"/>
        <v>0</v>
      </c>
      <c r="EU1758" s="305">
        <f t="shared" ca="1" si="96"/>
        <v>0</v>
      </c>
      <c r="EW1758" s="304" t="s">
        <v>2343</v>
      </c>
      <c r="EX1758" s="187"/>
      <c r="EY1758" s="187"/>
      <c r="EZ1758" s="187"/>
      <c r="FA1758" s="187"/>
      <c r="FB1758" s="305">
        <f t="shared" ca="1" si="97"/>
        <v>0</v>
      </c>
      <c r="FC1758" s="305">
        <f t="shared" ca="1" si="98"/>
        <v>0</v>
      </c>
      <c r="FD1758" s="305">
        <f t="shared" ca="1" si="99"/>
        <v>0</v>
      </c>
      <c r="FE1758" s="305">
        <f t="shared" ca="1" si="100"/>
        <v>0</v>
      </c>
      <c r="FG1758" s="304" t="s">
        <v>2343</v>
      </c>
      <c r="FH1758" s="187"/>
      <c r="FI1758" s="187"/>
      <c r="FJ1758" s="187"/>
      <c r="FK1758" s="187"/>
      <c r="FL1758" s="305">
        <f t="shared" ca="1" si="101"/>
        <v>0</v>
      </c>
      <c r="FM1758" s="305">
        <f t="shared" ca="1" si="102"/>
        <v>0</v>
      </c>
      <c r="FN1758" s="305">
        <f t="shared" ca="1" si="103"/>
        <v>0</v>
      </c>
      <c r="FO1758" s="305">
        <f t="shared" ca="1" si="104"/>
        <v>0</v>
      </c>
      <c r="FP1758" s="22" t="str">
        <f ca="1">IF(FX1758&gt;0,MAX($FP$1750:FP1757)+1,"")</f>
        <v/>
      </c>
      <c r="FQ1758" s="304" t="s">
        <v>2343</v>
      </c>
      <c r="FT1758" s="294">
        <f t="shared" ca="1" si="105"/>
        <v>0</v>
      </c>
      <c r="FU1758" s="294">
        <f t="shared" ca="1" si="36"/>
        <v>0</v>
      </c>
      <c r="FV1758" s="294">
        <f t="shared" ca="1" si="36"/>
        <v>0</v>
      </c>
      <c r="FW1758" s="294">
        <f t="shared" ca="1" si="36"/>
        <v>0</v>
      </c>
      <c r="FX1758" s="294">
        <f t="shared" ca="1" si="106"/>
        <v>0</v>
      </c>
      <c r="FY1758" s="294"/>
    </row>
    <row r="1759" spans="1:181" hidden="1">
      <c r="C1759" s="304" t="s">
        <v>2351</v>
      </c>
      <c r="D1759" s="187"/>
      <c r="E1759" s="187"/>
      <c r="F1759" s="187"/>
      <c r="G1759" s="187"/>
      <c r="H1759" s="305">
        <f t="shared" ca="1" si="37"/>
        <v>0</v>
      </c>
      <c r="I1759" s="305">
        <f t="shared" ca="1" si="38"/>
        <v>0</v>
      </c>
      <c r="J1759" s="305">
        <f t="shared" ca="1" si="39"/>
        <v>0</v>
      </c>
      <c r="K1759" s="305">
        <f t="shared" ca="1" si="40"/>
        <v>0</v>
      </c>
      <c r="M1759" s="304" t="s">
        <v>2351</v>
      </c>
      <c r="N1759" s="187"/>
      <c r="O1759" s="187"/>
      <c r="P1759" s="187"/>
      <c r="Q1759" s="187"/>
      <c r="R1759" s="305">
        <f t="shared" ca="1" si="41"/>
        <v>0</v>
      </c>
      <c r="S1759" s="305">
        <f t="shared" ca="1" si="42"/>
        <v>0</v>
      </c>
      <c r="T1759" s="305">
        <f t="shared" ca="1" si="43"/>
        <v>0</v>
      </c>
      <c r="U1759" s="305">
        <f t="shared" ca="1" si="44"/>
        <v>0</v>
      </c>
      <c r="W1759" s="304" t="s">
        <v>2351</v>
      </c>
      <c r="X1759" s="187"/>
      <c r="Y1759" s="187"/>
      <c r="Z1759" s="187"/>
      <c r="AA1759" s="187"/>
      <c r="AB1759" s="305">
        <f t="shared" ca="1" si="45"/>
        <v>0</v>
      </c>
      <c r="AC1759" s="305">
        <f t="shared" ca="1" si="46"/>
        <v>0</v>
      </c>
      <c r="AD1759" s="305">
        <f t="shared" ca="1" si="47"/>
        <v>0</v>
      </c>
      <c r="AE1759" s="305">
        <f t="shared" ca="1" si="48"/>
        <v>0</v>
      </c>
      <c r="AG1759" s="304" t="s">
        <v>2351</v>
      </c>
      <c r="AH1759" s="187"/>
      <c r="AI1759" s="187"/>
      <c r="AJ1759" s="187"/>
      <c r="AK1759" s="187"/>
      <c r="AL1759" s="305">
        <f t="shared" ca="1" si="49"/>
        <v>0</v>
      </c>
      <c r="AM1759" s="305">
        <f t="shared" ca="1" si="50"/>
        <v>0</v>
      </c>
      <c r="AN1759" s="305">
        <f t="shared" ca="1" si="51"/>
        <v>0</v>
      </c>
      <c r="AO1759" s="305">
        <f t="shared" ca="1" si="52"/>
        <v>0</v>
      </c>
      <c r="AQ1759" s="304" t="s">
        <v>2351</v>
      </c>
      <c r="AR1759" s="187"/>
      <c r="AS1759" s="187"/>
      <c r="AT1759" s="187"/>
      <c r="AU1759" s="187"/>
      <c r="AV1759" s="305">
        <f t="shared" ca="1" si="53"/>
        <v>0</v>
      </c>
      <c r="AW1759" s="305">
        <f t="shared" ca="1" si="54"/>
        <v>0</v>
      </c>
      <c r="AX1759" s="305">
        <f t="shared" ca="1" si="55"/>
        <v>0</v>
      </c>
      <c r="AY1759" s="305">
        <f t="shared" ca="1" si="56"/>
        <v>0</v>
      </c>
      <c r="BA1759" s="304" t="s">
        <v>2351</v>
      </c>
      <c r="BB1759" s="187"/>
      <c r="BC1759" s="187"/>
      <c r="BD1759" s="187"/>
      <c r="BE1759" s="187"/>
      <c r="BF1759" s="305">
        <f t="shared" ca="1" si="57"/>
        <v>0</v>
      </c>
      <c r="BG1759" s="305">
        <f t="shared" ca="1" si="58"/>
        <v>0</v>
      </c>
      <c r="BH1759" s="305">
        <f t="shared" ca="1" si="59"/>
        <v>0</v>
      </c>
      <c r="BI1759" s="305">
        <f t="shared" ca="1" si="60"/>
        <v>0</v>
      </c>
      <c r="BK1759" s="304" t="s">
        <v>2351</v>
      </c>
      <c r="BL1759" s="187"/>
      <c r="BM1759" s="187"/>
      <c r="BN1759" s="187"/>
      <c r="BO1759" s="187"/>
      <c r="BP1759" s="305">
        <f t="shared" ca="1" si="61"/>
        <v>0</v>
      </c>
      <c r="BQ1759" s="305">
        <f t="shared" ca="1" si="62"/>
        <v>0</v>
      </c>
      <c r="BR1759" s="305">
        <f t="shared" ca="1" si="63"/>
        <v>0</v>
      </c>
      <c r="BS1759" s="305">
        <f t="shared" ca="1" si="64"/>
        <v>0</v>
      </c>
      <c r="BU1759" s="304" t="s">
        <v>2351</v>
      </c>
      <c r="BV1759" s="187"/>
      <c r="BW1759" s="187"/>
      <c r="BX1759" s="187"/>
      <c r="BY1759" s="187"/>
      <c r="BZ1759" s="305">
        <f t="shared" ca="1" si="65"/>
        <v>0</v>
      </c>
      <c r="CA1759" s="305">
        <f t="shared" ca="1" si="66"/>
        <v>0</v>
      </c>
      <c r="CB1759" s="305">
        <f t="shared" ca="1" si="67"/>
        <v>0</v>
      </c>
      <c r="CC1759" s="305">
        <f t="shared" ca="1" si="68"/>
        <v>0</v>
      </c>
      <c r="CE1759" s="304" t="s">
        <v>2351</v>
      </c>
      <c r="CF1759" s="187"/>
      <c r="CG1759" s="187"/>
      <c r="CH1759" s="187"/>
      <c r="CI1759" s="187"/>
      <c r="CJ1759" s="305">
        <f t="shared" ca="1" si="69"/>
        <v>0</v>
      </c>
      <c r="CK1759" s="305">
        <f t="shared" ca="1" si="70"/>
        <v>0</v>
      </c>
      <c r="CL1759" s="305">
        <f t="shared" ca="1" si="71"/>
        <v>0</v>
      </c>
      <c r="CM1759" s="305">
        <f t="shared" ca="1" si="72"/>
        <v>0</v>
      </c>
      <c r="CO1759" s="304" t="s">
        <v>2351</v>
      </c>
      <c r="CP1759" s="187"/>
      <c r="CQ1759" s="187"/>
      <c r="CR1759" s="187"/>
      <c r="CS1759" s="187"/>
      <c r="CT1759" s="305">
        <f t="shared" ca="1" si="73"/>
        <v>0</v>
      </c>
      <c r="CU1759" s="305">
        <f t="shared" ca="1" si="74"/>
        <v>0</v>
      </c>
      <c r="CV1759" s="305">
        <f t="shared" ca="1" si="75"/>
        <v>0</v>
      </c>
      <c r="CW1759" s="305">
        <f t="shared" ca="1" si="76"/>
        <v>0</v>
      </c>
      <c r="CY1759" s="304" t="s">
        <v>2351</v>
      </c>
      <c r="CZ1759" s="187"/>
      <c r="DA1759" s="187"/>
      <c r="DB1759" s="187"/>
      <c r="DC1759" s="187"/>
      <c r="DD1759" s="305">
        <f t="shared" ca="1" si="77"/>
        <v>0</v>
      </c>
      <c r="DE1759" s="305">
        <f t="shared" ca="1" si="78"/>
        <v>0</v>
      </c>
      <c r="DF1759" s="305">
        <f t="shared" ca="1" si="79"/>
        <v>0</v>
      </c>
      <c r="DG1759" s="305">
        <f t="shared" ca="1" si="80"/>
        <v>0</v>
      </c>
      <c r="DI1759" s="304" t="s">
        <v>2351</v>
      </c>
      <c r="DJ1759" s="187"/>
      <c r="DK1759" s="187"/>
      <c r="DL1759" s="187"/>
      <c r="DM1759" s="187"/>
      <c r="DN1759" s="305">
        <f t="shared" ca="1" si="81"/>
        <v>0</v>
      </c>
      <c r="DO1759" s="305">
        <f t="shared" ca="1" si="82"/>
        <v>0</v>
      </c>
      <c r="DP1759" s="305">
        <f t="shared" ca="1" si="83"/>
        <v>0</v>
      </c>
      <c r="DQ1759" s="305">
        <f t="shared" ca="1" si="84"/>
        <v>0</v>
      </c>
      <c r="DS1759" s="304" t="s">
        <v>2351</v>
      </c>
      <c r="DT1759" s="187"/>
      <c r="DU1759" s="187"/>
      <c r="DV1759" s="187"/>
      <c r="DW1759" s="187"/>
      <c r="DX1759" s="305">
        <f t="shared" ca="1" si="85"/>
        <v>0</v>
      </c>
      <c r="DY1759" s="305">
        <f t="shared" ca="1" si="86"/>
        <v>0</v>
      </c>
      <c r="DZ1759" s="305">
        <f t="shared" ca="1" si="87"/>
        <v>0</v>
      </c>
      <c r="EA1759" s="305">
        <f t="shared" ca="1" si="88"/>
        <v>0</v>
      </c>
      <c r="EC1759" s="304" t="s">
        <v>2351</v>
      </c>
      <c r="ED1759" s="187"/>
      <c r="EE1759" s="187"/>
      <c r="EF1759" s="187"/>
      <c r="EG1759" s="187"/>
      <c r="EH1759" s="305">
        <f t="shared" ca="1" si="89"/>
        <v>0</v>
      </c>
      <c r="EI1759" s="305">
        <f t="shared" ca="1" si="90"/>
        <v>0</v>
      </c>
      <c r="EJ1759" s="305">
        <f t="shared" ca="1" si="91"/>
        <v>0</v>
      </c>
      <c r="EK1759" s="305">
        <f t="shared" ca="1" si="92"/>
        <v>0</v>
      </c>
      <c r="EM1759" s="304" t="s">
        <v>2351</v>
      </c>
      <c r="EN1759" s="187"/>
      <c r="EO1759" s="187"/>
      <c r="EP1759" s="187"/>
      <c r="EQ1759" s="187"/>
      <c r="ER1759" s="305">
        <f t="shared" ca="1" si="93"/>
        <v>0</v>
      </c>
      <c r="ES1759" s="305">
        <f t="shared" ca="1" si="94"/>
        <v>0</v>
      </c>
      <c r="ET1759" s="305">
        <f t="shared" ca="1" si="95"/>
        <v>0</v>
      </c>
      <c r="EU1759" s="305">
        <f t="shared" ca="1" si="96"/>
        <v>0</v>
      </c>
      <c r="EW1759" s="304" t="s">
        <v>2351</v>
      </c>
      <c r="EX1759" s="187"/>
      <c r="EY1759" s="187"/>
      <c r="EZ1759" s="187"/>
      <c r="FA1759" s="187"/>
      <c r="FB1759" s="305">
        <f t="shared" ca="1" si="97"/>
        <v>0</v>
      </c>
      <c r="FC1759" s="305">
        <f t="shared" ca="1" si="98"/>
        <v>0</v>
      </c>
      <c r="FD1759" s="305">
        <f t="shared" ca="1" si="99"/>
        <v>0</v>
      </c>
      <c r="FE1759" s="305">
        <f t="shared" ca="1" si="100"/>
        <v>0</v>
      </c>
      <c r="FG1759" s="304" t="s">
        <v>2351</v>
      </c>
      <c r="FH1759" s="187"/>
      <c r="FI1759" s="187"/>
      <c r="FJ1759" s="187"/>
      <c r="FK1759" s="187"/>
      <c r="FL1759" s="305">
        <f t="shared" ca="1" si="101"/>
        <v>0</v>
      </c>
      <c r="FM1759" s="305">
        <f t="shared" ca="1" si="102"/>
        <v>0</v>
      </c>
      <c r="FN1759" s="305">
        <f t="shared" ca="1" si="103"/>
        <v>0</v>
      </c>
      <c r="FO1759" s="305">
        <f t="shared" ca="1" si="104"/>
        <v>0</v>
      </c>
      <c r="FP1759" s="22" t="str">
        <f ca="1">IF(FX1759&gt;0,MAX($FP$1750:FP1758)+1,"")</f>
        <v/>
      </c>
      <c r="FQ1759" s="304" t="s">
        <v>2351</v>
      </c>
      <c r="FT1759" s="294">
        <f t="shared" ca="1" si="105"/>
        <v>0</v>
      </c>
      <c r="FU1759" s="294">
        <f t="shared" ca="1" si="36"/>
        <v>0</v>
      </c>
      <c r="FV1759" s="294">
        <f t="shared" ca="1" si="36"/>
        <v>0</v>
      </c>
      <c r="FW1759" s="294">
        <f t="shared" ca="1" si="36"/>
        <v>0</v>
      </c>
      <c r="FX1759" s="294">
        <f t="shared" ca="1" si="106"/>
        <v>0</v>
      </c>
      <c r="FY1759" s="294"/>
    </row>
    <row r="1760" spans="1:181" hidden="1">
      <c r="C1760" s="304" t="s">
        <v>2352</v>
      </c>
      <c r="D1760" s="187"/>
      <c r="E1760" s="187"/>
      <c r="F1760" s="187"/>
      <c r="G1760" s="187"/>
      <c r="H1760" s="305">
        <f t="shared" ca="1" si="37"/>
        <v>0</v>
      </c>
      <c r="I1760" s="305">
        <f t="shared" ca="1" si="38"/>
        <v>0</v>
      </c>
      <c r="J1760" s="305">
        <f t="shared" ca="1" si="39"/>
        <v>0</v>
      </c>
      <c r="K1760" s="305">
        <f t="shared" ca="1" si="40"/>
        <v>0</v>
      </c>
      <c r="M1760" s="304" t="s">
        <v>2352</v>
      </c>
      <c r="N1760" s="187"/>
      <c r="O1760" s="187"/>
      <c r="P1760" s="187"/>
      <c r="Q1760" s="187"/>
      <c r="R1760" s="305">
        <f t="shared" ca="1" si="41"/>
        <v>0</v>
      </c>
      <c r="S1760" s="305">
        <f t="shared" ca="1" si="42"/>
        <v>0</v>
      </c>
      <c r="T1760" s="305">
        <f t="shared" ca="1" si="43"/>
        <v>0</v>
      </c>
      <c r="U1760" s="305">
        <f t="shared" ca="1" si="44"/>
        <v>0</v>
      </c>
      <c r="W1760" s="304" t="s">
        <v>2352</v>
      </c>
      <c r="X1760" s="187"/>
      <c r="Y1760" s="187"/>
      <c r="Z1760" s="187"/>
      <c r="AA1760" s="187"/>
      <c r="AB1760" s="305">
        <f t="shared" ca="1" si="45"/>
        <v>0</v>
      </c>
      <c r="AC1760" s="305">
        <f t="shared" ca="1" si="46"/>
        <v>0</v>
      </c>
      <c r="AD1760" s="305">
        <f t="shared" ca="1" si="47"/>
        <v>0</v>
      </c>
      <c r="AE1760" s="305">
        <f t="shared" ca="1" si="48"/>
        <v>0</v>
      </c>
      <c r="AG1760" s="304" t="s">
        <v>2352</v>
      </c>
      <c r="AH1760" s="187"/>
      <c r="AI1760" s="187"/>
      <c r="AJ1760" s="187"/>
      <c r="AK1760" s="187"/>
      <c r="AL1760" s="305">
        <f t="shared" ca="1" si="49"/>
        <v>0</v>
      </c>
      <c r="AM1760" s="305">
        <f t="shared" ca="1" si="50"/>
        <v>0</v>
      </c>
      <c r="AN1760" s="305">
        <f t="shared" ca="1" si="51"/>
        <v>0</v>
      </c>
      <c r="AO1760" s="305">
        <f t="shared" ca="1" si="52"/>
        <v>0</v>
      </c>
      <c r="AQ1760" s="304" t="s">
        <v>2352</v>
      </c>
      <c r="AR1760" s="187"/>
      <c r="AS1760" s="187"/>
      <c r="AT1760" s="187"/>
      <c r="AU1760" s="187"/>
      <c r="AV1760" s="305">
        <f t="shared" ca="1" si="53"/>
        <v>0</v>
      </c>
      <c r="AW1760" s="305">
        <f t="shared" ca="1" si="54"/>
        <v>0</v>
      </c>
      <c r="AX1760" s="305">
        <f t="shared" ca="1" si="55"/>
        <v>0</v>
      </c>
      <c r="AY1760" s="305">
        <f t="shared" ca="1" si="56"/>
        <v>0</v>
      </c>
      <c r="BA1760" s="304" t="s">
        <v>2352</v>
      </c>
      <c r="BB1760" s="187"/>
      <c r="BC1760" s="187"/>
      <c r="BD1760" s="187"/>
      <c r="BE1760" s="187"/>
      <c r="BF1760" s="305">
        <f t="shared" ca="1" si="57"/>
        <v>0</v>
      </c>
      <c r="BG1760" s="305">
        <f t="shared" ca="1" si="58"/>
        <v>0</v>
      </c>
      <c r="BH1760" s="305">
        <f t="shared" ca="1" si="59"/>
        <v>0</v>
      </c>
      <c r="BI1760" s="305">
        <f t="shared" ca="1" si="60"/>
        <v>0</v>
      </c>
      <c r="BK1760" s="304" t="s">
        <v>2352</v>
      </c>
      <c r="BL1760" s="187"/>
      <c r="BM1760" s="187"/>
      <c r="BN1760" s="187"/>
      <c r="BO1760" s="187"/>
      <c r="BP1760" s="305">
        <f t="shared" ca="1" si="61"/>
        <v>0</v>
      </c>
      <c r="BQ1760" s="305">
        <f t="shared" ca="1" si="62"/>
        <v>0</v>
      </c>
      <c r="BR1760" s="305">
        <f t="shared" ca="1" si="63"/>
        <v>0</v>
      </c>
      <c r="BS1760" s="305">
        <f t="shared" ca="1" si="64"/>
        <v>0</v>
      </c>
      <c r="BU1760" s="304" t="s">
        <v>2352</v>
      </c>
      <c r="BV1760" s="187"/>
      <c r="BW1760" s="187"/>
      <c r="BX1760" s="187"/>
      <c r="BY1760" s="187"/>
      <c r="BZ1760" s="305">
        <f t="shared" ca="1" si="65"/>
        <v>0</v>
      </c>
      <c r="CA1760" s="305">
        <f t="shared" ca="1" si="66"/>
        <v>0</v>
      </c>
      <c r="CB1760" s="305">
        <f t="shared" ca="1" si="67"/>
        <v>0</v>
      </c>
      <c r="CC1760" s="305">
        <f t="shared" ca="1" si="68"/>
        <v>0</v>
      </c>
      <c r="CE1760" s="304" t="s">
        <v>2352</v>
      </c>
      <c r="CF1760" s="187"/>
      <c r="CG1760" s="187"/>
      <c r="CH1760" s="187"/>
      <c r="CI1760" s="187"/>
      <c r="CJ1760" s="305">
        <f t="shared" ca="1" si="69"/>
        <v>0</v>
      </c>
      <c r="CK1760" s="305">
        <f t="shared" ca="1" si="70"/>
        <v>0</v>
      </c>
      <c r="CL1760" s="305">
        <f t="shared" ca="1" si="71"/>
        <v>0</v>
      </c>
      <c r="CM1760" s="305">
        <f t="shared" ca="1" si="72"/>
        <v>0</v>
      </c>
      <c r="CO1760" s="304" t="s">
        <v>2352</v>
      </c>
      <c r="CP1760" s="187"/>
      <c r="CQ1760" s="187"/>
      <c r="CR1760" s="187"/>
      <c r="CS1760" s="187"/>
      <c r="CT1760" s="305">
        <f t="shared" ca="1" si="73"/>
        <v>0</v>
      </c>
      <c r="CU1760" s="305">
        <f t="shared" ca="1" si="74"/>
        <v>0</v>
      </c>
      <c r="CV1760" s="305">
        <f t="shared" ca="1" si="75"/>
        <v>0</v>
      </c>
      <c r="CW1760" s="305">
        <f t="shared" ca="1" si="76"/>
        <v>0</v>
      </c>
      <c r="CY1760" s="304" t="s">
        <v>2352</v>
      </c>
      <c r="CZ1760" s="187"/>
      <c r="DA1760" s="187"/>
      <c r="DB1760" s="187"/>
      <c r="DC1760" s="187"/>
      <c r="DD1760" s="305">
        <f t="shared" ca="1" si="77"/>
        <v>0</v>
      </c>
      <c r="DE1760" s="305">
        <f t="shared" ca="1" si="78"/>
        <v>0</v>
      </c>
      <c r="DF1760" s="305">
        <f t="shared" ca="1" si="79"/>
        <v>0</v>
      </c>
      <c r="DG1760" s="305">
        <f t="shared" ca="1" si="80"/>
        <v>0</v>
      </c>
      <c r="DI1760" s="304" t="s">
        <v>2352</v>
      </c>
      <c r="DJ1760" s="187"/>
      <c r="DK1760" s="187"/>
      <c r="DL1760" s="187"/>
      <c r="DM1760" s="187"/>
      <c r="DN1760" s="305">
        <f t="shared" ca="1" si="81"/>
        <v>0</v>
      </c>
      <c r="DO1760" s="305">
        <f t="shared" ca="1" si="82"/>
        <v>0</v>
      </c>
      <c r="DP1760" s="305">
        <f t="shared" ca="1" si="83"/>
        <v>0</v>
      </c>
      <c r="DQ1760" s="305">
        <f t="shared" ca="1" si="84"/>
        <v>0</v>
      </c>
      <c r="DS1760" s="304" t="s">
        <v>2352</v>
      </c>
      <c r="DT1760" s="187"/>
      <c r="DU1760" s="187"/>
      <c r="DV1760" s="187"/>
      <c r="DW1760" s="187"/>
      <c r="DX1760" s="305">
        <f t="shared" ca="1" si="85"/>
        <v>0</v>
      </c>
      <c r="DY1760" s="305">
        <f t="shared" ca="1" si="86"/>
        <v>0</v>
      </c>
      <c r="DZ1760" s="305">
        <f t="shared" ca="1" si="87"/>
        <v>0</v>
      </c>
      <c r="EA1760" s="305">
        <f t="shared" ca="1" si="88"/>
        <v>0</v>
      </c>
      <c r="EC1760" s="304" t="s">
        <v>2352</v>
      </c>
      <c r="ED1760" s="187"/>
      <c r="EE1760" s="187"/>
      <c r="EF1760" s="187"/>
      <c r="EG1760" s="187"/>
      <c r="EH1760" s="305">
        <f t="shared" ca="1" si="89"/>
        <v>0</v>
      </c>
      <c r="EI1760" s="305">
        <f t="shared" ca="1" si="90"/>
        <v>0</v>
      </c>
      <c r="EJ1760" s="305">
        <f t="shared" ca="1" si="91"/>
        <v>0</v>
      </c>
      <c r="EK1760" s="305">
        <f t="shared" ca="1" si="92"/>
        <v>0</v>
      </c>
      <c r="EM1760" s="304" t="s">
        <v>2352</v>
      </c>
      <c r="EN1760" s="187"/>
      <c r="EO1760" s="187"/>
      <c r="EP1760" s="187"/>
      <c r="EQ1760" s="187"/>
      <c r="ER1760" s="305">
        <f t="shared" ca="1" si="93"/>
        <v>0</v>
      </c>
      <c r="ES1760" s="305">
        <f t="shared" ca="1" si="94"/>
        <v>0</v>
      </c>
      <c r="ET1760" s="305">
        <f t="shared" ca="1" si="95"/>
        <v>0</v>
      </c>
      <c r="EU1760" s="305">
        <f t="shared" ca="1" si="96"/>
        <v>0</v>
      </c>
      <c r="EW1760" s="304" t="s">
        <v>2352</v>
      </c>
      <c r="EX1760" s="187"/>
      <c r="EY1760" s="187"/>
      <c r="EZ1760" s="187"/>
      <c r="FA1760" s="187"/>
      <c r="FB1760" s="305">
        <f t="shared" ca="1" si="97"/>
        <v>0</v>
      </c>
      <c r="FC1760" s="305">
        <f t="shared" ca="1" si="98"/>
        <v>0</v>
      </c>
      <c r="FD1760" s="305">
        <f t="shared" ca="1" si="99"/>
        <v>0</v>
      </c>
      <c r="FE1760" s="305">
        <f t="shared" ca="1" si="100"/>
        <v>0</v>
      </c>
      <c r="FG1760" s="304" t="s">
        <v>2352</v>
      </c>
      <c r="FH1760" s="187"/>
      <c r="FI1760" s="187"/>
      <c r="FJ1760" s="187"/>
      <c r="FK1760" s="187"/>
      <c r="FL1760" s="305">
        <f t="shared" ca="1" si="101"/>
        <v>0</v>
      </c>
      <c r="FM1760" s="305">
        <f t="shared" ca="1" si="102"/>
        <v>0</v>
      </c>
      <c r="FN1760" s="305">
        <f t="shared" ca="1" si="103"/>
        <v>0</v>
      </c>
      <c r="FO1760" s="305">
        <f t="shared" ca="1" si="104"/>
        <v>0</v>
      </c>
      <c r="FP1760" s="22" t="str">
        <f ca="1">IF(FX1760&gt;0,MAX($FP$1750:FP1759)+1,"")</f>
        <v/>
      </c>
      <c r="FQ1760" s="304" t="s">
        <v>2352</v>
      </c>
      <c r="FT1760" s="294">
        <f t="shared" ca="1" si="105"/>
        <v>0</v>
      </c>
      <c r="FU1760" s="294">
        <f t="shared" ca="1" si="36"/>
        <v>0</v>
      </c>
      <c r="FV1760" s="294">
        <f t="shared" ca="1" si="36"/>
        <v>0</v>
      </c>
      <c r="FW1760" s="294">
        <f t="shared" ca="1" si="36"/>
        <v>0</v>
      </c>
      <c r="FX1760" s="294">
        <f t="shared" ca="1" si="106"/>
        <v>0</v>
      </c>
      <c r="FY1760" s="294"/>
    </row>
    <row r="1761" spans="1:181" hidden="1">
      <c r="C1761" s="304" t="s">
        <v>2345</v>
      </c>
      <c r="D1761" s="187"/>
      <c r="E1761" s="187"/>
      <c r="F1761" s="187"/>
      <c r="G1761" s="187"/>
      <c r="H1761" s="305">
        <f t="shared" ca="1" si="37"/>
        <v>0</v>
      </c>
      <c r="I1761" s="305">
        <f t="shared" ca="1" si="38"/>
        <v>0</v>
      </c>
      <c r="J1761" s="305">
        <f t="shared" ca="1" si="39"/>
        <v>0</v>
      </c>
      <c r="K1761" s="305">
        <f t="shared" ca="1" si="40"/>
        <v>0</v>
      </c>
      <c r="M1761" s="304" t="s">
        <v>2345</v>
      </c>
      <c r="N1761" s="187"/>
      <c r="O1761" s="187"/>
      <c r="P1761" s="187"/>
      <c r="Q1761" s="187"/>
      <c r="R1761" s="305">
        <f t="shared" ca="1" si="41"/>
        <v>0</v>
      </c>
      <c r="S1761" s="305">
        <f t="shared" ca="1" si="42"/>
        <v>0</v>
      </c>
      <c r="T1761" s="305">
        <f t="shared" ca="1" si="43"/>
        <v>0</v>
      </c>
      <c r="U1761" s="305">
        <f t="shared" ca="1" si="44"/>
        <v>0</v>
      </c>
      <c r="W1761" s="304" t="s">
        <v>2345</v>
      </c>
      <c r="X1761" s="187"/>
      <c r="Y1761" s="187"/>
      <c r="Z1761" s="187"/>
      <c r="AA1761" s="187"/>
      <c r="AB1761" s="305">
        <f ca="1">SUMIF(W$1773:W$1872,$C1761,X$1773:Y$1872)</f>
        <v>0</v>
      </c>
      <c r="AC1761" s="305">
        <f t="shared" ca="1" si="46"/>
        <v>0</v>
      </c>
      <c r="AD1761" s="305">
        <f t="shared" ca="1" si="47"/>
        <v>0</v>
      </c>
      <c r="AE1761" s="305">
        <f t="shared" ca="1" si="48"/>
        <v>0</v>
      </c>
      <c r="AG1761" s="304" t="s">
        <v>2345</v>
      </c>
      <c r="AH1761" s="187"/>
      <c r="AI1761" s="187"/>
      <c r="AJ1761" s="187"/>
      <c r="AK1761" s="187"/>
      <c r="AL1761" s="305">
        <f t="shared" ca="1" si="49"/>
        <v>0</v>
      </c>
      <c r="AM1761" s="305">
        <f t="shared" ca="1" si="50"/>
        <v>0</v>
      </c>
      <c r="AN1761" s="305">
        <f t="shared" ca="1" si="51"/>
        <v>0</v>
      </c>
      <c r="AO1761" s="305">
        <f t="shared" ca="1" si="52"/>
        <v>0</v>
      </c>
      <c r="AQ1761" s="304" t="s">
        <v>2345</v>
      </c>
      <c r="AR1761" s="187"/>
      <c r="AS1761" s="187"/>
      <c r="AT1761" s="187"/>
      <c r="AU1761" s="187"/>
      <c r="AV1761" s="305">
        <f t="shared" ca="1" si="53"/>
        <v>0</v>
      </c>
      <c r="AW1761" s="305">
        <f t="shared" ca="1" si="54"/>
        <v>0</v>
      </c>
      <c r="AX1761" s="305">
        <f t="shared" ca="1" si="55"/>
        <v>0</v>
      </c>
      <c r="AY1761" s="305">
        <f t="shared" ca="1" si="56"/>
        <v>0</v>
      </c>
      <c r="BA1761" s="304" t="s">
        <v>2345</v>
      </c>
      <c r="BB1761" s="187"/>
      <c r="BC1761" s="187"/>
      <c r="BD1761" s="187"/>
      <c r="BE1761" s="187"/>
      <c r="BF1761" s="305">
        <f t="shared" ca="1" si="57"/>
        <v>0</v>
      </c>
      <c r="BG1761" s="305">
        <f t="shared" ca="1" si="58"/>
        <v>0</v>
      </c>
      <c r="BH1761" s="305">
        <f t="shared" ca="1" si="59"/>
        <v>0</v>
      </c>
      <c r="BI1761" s="305">
        <f t="shared" ca="1" si="60"/>
        <v>0</v>
      </c>
      <c r="BK1761" s="304" t="s">
        <v>2345</v>
      </c>
      <c r="BL1761" s="187"/>
      <c r="BM1761" s="187"/>
      <c r="BN1761" s="187"/>
      <c r="BO1761" s="187"/>
      <c r="BP1761" s="305">
        <f t="shared" ca="1" si="61"/>
        <v>0</v>
      </c>
      <c r="BQ1761" s="305">
        <f t="shared" ca="1" si="62"/>
        <v>0</v>
      </c>
      <c r="BR1761" s="305">
        <f t="shared" ca="1" si="63"/>
        <v>0</v>
      </c>
      <c r="BS1761" s="305">
        <f t="shared" ca="1" si="64"/>
        <v>0</v>
      </c>
      <c r="BU1761" s="304" t="s">
        <v>2345</v>
      </c>
      <c r="BV1761" s="187"/>
      <c r="BW1761" s="187"/>
      <c r="BX1761" s="187"/>
      <c r="BY1761" s="187"/>
      <c r="BZ1761" s="305">
        <f t="shared" ca="1" si="65"/>
        <v>0</v>
      </c>
      <c r="CA1761" s="305">
        <f t="shared" ca="1" si="66"/>
        <v>0</v>
      </c>
      <c r="CB1761" s="305">
        <f t="shared" ca="1" si="67"/>
        <v>0</v>
      </c>
      <c r="CC1761" s="305">
        <f t="shared" ca="1" si="68"/>
        <v>0</v>
      </c>
      <c r="CE1761" s="304" t="s">
        <v>2345</v>
      </c>
      <c r="CF1761" s="187"/>
      <c r="CG1761" s="187"/>
      <c r="CH1761" s="187"/>
      <c r="CI1761" s="187"/>
      <c r="CJ1761" s="305">
        <f t="shared" ca="1" si="69"/>
        <v>0</v>
      </c>
      <c r="CK1761" s="305">
        <f t="shared" ca="1" si="70"/>
        <v>0</v>
      </c>
      <c r="CL1761" s="305">
        <f t="shared" ca="1" si="71"/>
        <v>0</v>
      </c>
      <c r="CM1761" s="305">
        <f t="shared" ca="1" si="72"/>
        <v>0</v>
      </c>
      <c r="CO1761" s="304" t="s">
        <v>2345</v>
      </c>
      <c r="CP1761" s="187"/>
      <c r="CQ1761" s="187"/>
      <c r="CR1761" s="187"/>
      <c r="CS1761" s="187"/>
      <c r="CT1761" s="305">
        <f t="shared" ca="1" si="73"/>
        <v>0</v>
      </c>
      <c r="CU1761" s="305">
        <f t="shared" ca="1" si="74"/>
        <v>0</v>
      </c>
      <c r="CV1761" s="305">
        <f t="shared" ca="1" si="75"/>
        <v>0</v>
      </c>
      <c r="CW1761" s="305">
        <f t="shared" ca="1" si="76"/>
        <v>0</v>
      </c>
      <c r="CY1761" s="304" t="s">
        <v>2345</v>
      </c>
      <c r="CZ1761" s="187"/>
      <c r="DA1761" s="187"/>
      <c r="DB1761" s="187"/>
      <c r="DC1761" s="187"/>
      <c r="DD1761" s="305">
        <f t="shared" ca="1" si="77"/>
        <v>0</v>
      </c>
      <c r="DE1761" s="305">
        <f t="shared" ca="1" si="78"/>
        <v>0</v>
      </c>
      <c r="DF1761" s="305">
        <f t="shared" ca="1" si="79"/>
        <v>0</v>
      </c>
      <c r="DG1761" s="305">
        <f t="shared" ca="1" si="80"/>
        <v>0</v>
      </c>
      <c r="DI1761" s="304" t="s">
        <v>2345</v>
      </c>
      <c r="DJ1761" s="187"/>
      <c r="DK1761" s="187"/>
      <c r="DL1761" s="187"/>
      <c r="DM1761" s="187"/>
      <c r="DN1761" s="305">
        <f t="shared" ca="1" si="81"/>
        <v>0</v>
      </c>
      <c r="DO1761" s="305">
        <f t="shared" ca="1" si="82"/>
        <v>0</v>
      </c>
      <c r="DP1761" s="305">
        <f t="shared" ca="1" si="83"/>
        <v>0</v>
      </c>
      <c r="DQ1761" s="305">
        <f t="shared" ca="1" si="84"/>
        <v>0</v>
      </c>
      <c r="DS1761" s="304" t="s">
        <v>2345</v>
      </c>
      <c r="DT1761" s="187"/>
      <c r="DU1761" s="187"/>
      <c r="DV1761" s="187"/>
      <c r="DW1761" s="187"/>
      <c r="DX1761" s="305">
        <f t="shared" ca="1" si="85"/>
        <v>0</v>
      </c>
      <c r="DY1761" s="305">
        <f t="shared" ca="1" si="86"/>
        <v>0</v>
      </c>
      <c r="DZ1761" s="305">
        <f t="shared" ca="1" si="87"/>
        <v>0</v>
      </c>
      <c r="EA1761" s="305">
        <f t="shared" ca="1" si="88"/>
        <v>0</v>
      </c>
      <c r="EC1761" s="304" t="s">
        <v>2345</v>
      </c>
      <c r="ED1761" s="187"/>
      <c r="EE1761" s="187"/>
      <c r="EF1761" s="187"/>
      <c r="EG1761" s="187"/>
      <c r="EH1761" s="305">
        <f t="shared" ca="1" si="89"/>
        <v>0</v>
      </c>
      <c r="EI1761" s="305">
        <f t="shared" ca="1" si="90"/>
        <v>0</v>
      </c>
      <c r="EJ1761" s="305">
        <f t="shared" ca="1" si="91"/>
        <v>0</v>
      </c>
      <c r="EK1761" s="305">
        <f t="shared" ca="1" si="92"/>
        <v>0</v>
      </c>
      <c r="EM1761" s="304" t="s">
        <v>2345</v>
      </c>
      <c r="EN1761" s="187"/>
      <c r="EO1761" s="187"/>
      <c r="EP1761" s="187"/>
      <c r="EQ1761" s="187"/>
      <c r="ER1761" s="305">
        <f t="shared" ca="1" si="93"/>
        <v>0</v>
      </c>
      <c r="ES1761" s="305">
        <f t="shared" ca="1" si="94"/>
        <v>0</v>
      </c>
      <c r="ET1761" s="305">
        <f t="shared" ca="1" si="95"/>
        <v>0</v>
      </c>
      <c r="EU1761" s="305">
        <f t="shared" ca="1" si="96"/>
        <v>0</v>
      </c>
      <c r="EW1761" s="304" t="s">
        <v>2345</v>
      </c>
      <c r="EX1761" s="187"/>
      <c r="EY1761" s="187"/>
      <c r="EZ1761" s="187"/>
      <c r="FA1761" s="187"/>
      <c r="FB1761" s="305">
        <f t="shared" ca="1" si="97"/>
        <v>0</v>
      </c>
      <c r="FC1761" s="305">
        <f t="shared" ca="1" si="98"/>
        <v>0</v>
      </c>
      <c r="FD1761" s="305">
        <f t="shared" ca="1" si="99"/>
        <v>0</v>
      </c>
      <c r="FE1761" s="305">
        <f t="shared" ca="1" si="100"/>
        <v>0</v>
      </c>
      <c r="FG1761" s="304" t="s">
        <v>2345</v>
      </c>
      <c r="FH1761" s="187"/>
      <c r="FI1761" s="187"/>
      <c r="FJ1761" s="187"/>
      <c r="FK1761" s="187"/>
      <c r="FL1761" s="305">
        <f t="shared" ca="1" si="101"/>
        <v>0</v>
      </c>
      <c r="FM1761" s="305">
        <f t="shared" ca="1" si="102"/>
        <v>0</v>
      </c>
      <c r="FN1761" s="305">
        <f t="shared" ca="1" si="103"/>
        <v>0</v>
      </c>
      <c r="FO1761" s="305">
        <f t="shared" ca="1" si="104"/>
        <v>0</v>
      </c>
      <c r="FP1761" s="22" t="str">
        <f ca="1">IF(FX1761&gt;0,MAX($FP$1750:FP1760)+1,"")</f>
        <v/>
      </c>
      <c r="FQ1761" s="304" t="s">
        <v>2345</v>
      </c>
      <c r="FT1761" s="294">
        <f t="shared" ca="1" si="105"/>
        <v>0</v>
      </c>
      <c r="FU1761" s="294">
        <f t="shared" ca="1" si="36"/>
        <v>0</v>
      </c>
      <c r="FV1761" s="294">
        <f t="shared" ca="1" si="36"/>
        <v>0</v>
      </c>
      <c r="FW1761" s="294">
        <f t="shared" ca="1" si="36"/>
        <v>0</v>
      </c>
      <c r="FX1761" s="294">
        <f t="shared" ca="1" si="106"/>
        <v>0</v>
      </c>
      <c r="FY1761" s="294"/>
    </row>
    <row r="1762" spans="1:181" hidden="1">
      <c r="C1762" s="304" t="s">
        <v>2353</v>
      </c>
      <c r="D1762" s="187"/>
      <c r="E1762" s="187"/>
      <c r="F1762" s="187"/>
      <c r="G1762" s="187"/>
      <c r="H1762" s="305">
        <f t="shared" ca="1" si="37"/>
        <v>0</v>
      </c>
      <c r="I1762" s="305">
        <f t="shared" ca="1" si="38"/>
        <v>0</v>
      </c>
      <c r="J1762" s="305">
        <f t="shared" ca="1" si="39"/>
        <v>0</v>
      </c>
      <c r="K1762" s="305">
        <f t="shared" ca="1" si="40"/>
        <v>0</v>
      </c>
      <c r="M1762" s="304" t="s">
        <v>2353</v>
      </c>
      <c r="N1762" s="187"/>
      <c r="O1762" s="187"/>
      <c r="P1762" s="187"/>
      <c r="Q1762" s="187"/>
      <c r="R1762" s="305">
        <f t="shared" ca="1" si="41"/>
        <v>0</v>
      </c>
      <c r="S1762" s="305">
        <f t="shared" ca="1" si="42"/>
        <v>0</v>
      </c>
      <c r="T1762" s="305">
        <f t="shared" ca="1" si="43"/>
        <v>0</v>
      </c>
      <c r="U1762" s="305">
        <f t="shared" ca="1" si="44"/>
        <v>0</v>
      </c>
      <c r="W1762" s="304" t="s">
        <v>2353</v>
      </c>
      <c r="X1762" s="187"/>
      <c r="Y1762" s="187"/>
      <c r="Z1762" s="187"/>
      <c r="AA1762" s="187"/>
      <c r="AB1762" s="305">
        <f t="shared" ca="1" si="45"/>
        <v>0</v>
      </c>
      <c r="AC1762" s="305">
        <f t="shared" ca="1" si="46"/>
        <v>0</v>
      </c>
      <c r="AD1762" s="305">
        <f t="shared" ca="1" si="47"/>
        <v>0</v>
      </c>
      <c r="AE1762" s="305">
        <f t="shared" ca="1" si="48"/>
        <v>0</v>
      </c>
      <c r="AG1762" s="304" t="s">
        <v>2353</v>
      </c>
      <c r="AH1762" s="187"/>
      <c r="AI1762" s="187"/>
      <c r="AJ1762" s="187"/>
      <c r="AK1762" s="187"/>
      <c r="AL1762" s="305">
        <f t="shared" ca="1" si="49"/>
        <v>0</v>
      </c>
      <c r="AM1762" s="305">
        <f t="shared" ca="1" si="50"/>
        <v>0</v>
      </c>
      <c r="AN1762" s="305">
        <f t="shared" ca="1" si="51"/>
        <v>0</v>
      </c>
      <c r="AO1762" s="305">
        <f t="shared" ca="1" si="52"/>
        <v>0</v>
      </c>
      <c r="AQ1762" s="304" t="s">
        <v>2353</v>
      </c>
      <c r="AR1762" s="187"/>
      <c r="AS1762" s="187"/>
      <c r="AT1762" s="187"/>
      <c r="AU1762" s="187"/>
      <c r="AV1762" s="305">
        <f t="shared" ca="1" si="53"/>
        <v>0</v>
      </c>
      <c r="AW1762" s="305">
        <f t="shared" ca="1" si="54"/>
        <v>0</v>
      </c>
      <c r="AX1762" s="305">
        <f t="shared" ca="1" si="55"/>
        <v>0</v>
      </c>
      <c r="AY1762" s="305">
        <f t="shared" ca="1" si="56"/>
        <v>0</v>
      </c>
      <c r="BA1762" s="304" t="s">
        <v>2353</v>
      </c>
      <c r="BB1762" s="187"/>
      <c r="BC1762" s="187"/>
      <c r="BD1762" s="187"/>
      <c r="BE1762" s="187"/>
      <c r="BF1762" s="305">
        <f t="shared" ca="1" si="57"/>
        <v>0</v>
      </c>
      <c r="BG1762" s="305">
        <f t="shared" ca="1" si="58"/>
        <v>0</v>
      </c>
      <c r="BH1762" s="305">
        <f t="shared" ca="1" si="59"/>
        <v>0</v>
      </c>
      <c r="BI1762" s="305">
        <f t="shared" ca="1" si="60"/>
        <v>0</v>
      </c>
      <c r="BK1762" s="304" t="s">
        <v>2353</v>
      </c>
      <c r="BL1762" s="187"/>
      <c r="BM1762" s="187"/>
      <c r="BN1762" s="187"/>
      <c r="BO1762" s="187"/>
      <c r="BP1762" s="305">
        <f t="shared" ca="1" si="61"/>
        <v>0</v>
      </c>
      <c r="BQ1762" s="305">
        <f t="shared" ca="1" si="62"/>
        <v>0</v>
      </c>
      <c r="BR1762" s="305">
        <f t="shared" ca="1" si="63"/>
        <v>0</v>
      </c>
      <c r="BS1762" s="305">
        <f t="shared" ca="1" si="64"/>
        <v>0</v>
      </c>
      <c r="BU1762" s="304" t="s">
        <v>2353</v>
      </c>
      <c r="BV1762" s="187"/>
      <c r="BW1762" s="187"/>
      <c r="BX1762" s="187"/>
      <c r="BY1762" s="187"/>
      <c r="BZ1762" s="305">
        <f t="shared" ca="1" si="65"/>
        <v>0</v>
      </c>
      <c r="CA1762" s="305">
        <f t="shared" ca="1" si="66"/>
        <v>0</v>
      </c>
      <c r="CB1762" s="305">
        <f t="shared" ca="1" si="67"/>
        <v>0</v>
      </c>
      <c r="CC1762" s="305">
        <f t="shared" ca="1" si="68"/>
        <v>0</v>
      </c>
      <c r="CE1762" s="304" t="s">
        <v>2353</v>
      </c>
      <c r="CF1762" s="187"/>
      <c r="CG1762" s="187"/>
      <c r="CH1762" s="187"/>
      <c r="CI1762" s="187"/>
      <c r="CJ1762" s="305">
        <f t="shared" ca="1" si="69"/>
        <v>0</v>
      </c>
      <c r="CK1762" s="305">
        <f t="shared" ca="1" si="70"/>
        <v>0</v>
      </c>
      <c r="CL1762" s="305">
        <f t="shared" ca="1" si="71"/>
        <v>0</v>
      </c>
      <c r="CM1762" s="305">
        <f t="shared" ca="1" si="72"/>
        <v>0</v>
      </c>
      <c r="CO1762" s="304" t="s">
        <v>2353</v>
      </c>
      <c r="CP1762" s="187"/>
      <c r="CQ1762" s="187"/>
      <c r="CR1762" s="187"/>
      <c r="CS1762" s="187"/>
      <c r="CT1762" s="305">
        <f t="shared" ca="1" si="73"/>
        <v>0</v>
      </c>
      <c r="CU1762" s="305">
        <f t="shared" ca="1" si="74"/>
        <v>0</v>
      </c>
      <c r="CV1762" s="305">
        <f t="shared" ca="1" si="75"/>
        <v>0</v>
      </c>
      <c r="CW1762" s="305">
        <f t="shared" ca="1" si="76"/>
        <v>0</v>
      </c>
      <c r="CY1762" s="304" t="s">
        <v>2353</v>
      </c>
      <c r="CZ1762" s="187"/>
      <c r="DA1762" s="187"/>
      <c r="DB1762" s="187"/>
      <c r="DC1762" s="187"/>
      <c r="DD1762" s="305">
        <f t="shared" ca="1" si="77"/>
        <v>0</v>
      </c>
      <c r="DE1762" s="305">
        <f t="shared" ca="1" si="78"/>
        <v>0</v>
      </c>
      <c r="DF1762" s="305">
        <f t="shared" ca="1" si="79"/>
        <v>0</v>
      </c>
      <c r="DG1762" s="305">
        <f t="shared" ca="1" si="80"/>
        <v>0</v>
      </c>
      <c r="DI1762" s="304" t="s">
        <v>2353</v>
      </c>
      <c r="DJ1762" s="187"/>
      <c r="DK1762" s="187"/>
      <c r="DL1762" s="187"/>
      <c r="DM1762" s="187"/>
      <c r="DN1762" s="305">
        <f t="shared" ca="1" si="81"/>
        <v>0</v>
      </c>
      <c r="DO1762" s="305">
        <f t="shared" ca="1" si="82"/>
        <v>0</v>
      </c>
      <c r="DP1762" s="305">
        <f t="shared" ca="1" si="83"/>
        <v>0</v>
      </c>
      <c r="DQ1762" s="305">
        <f t="shared" ca="1" si="84"/>
        <v>0</v>
      </c>
      <c r="DS1762" s="304" t="s">
        <v>2353</v>
      </c>
      <c r="DT1762" s="187"/>
      <c r="DU1762" s="187"/>
      <c r="DV1762" s="187"/>
      <c r="DW1762" s="187"/>
      <c r="DX1762" s="305">
        <f t="shared" ca="1" si="85"/>
        <v>0</v>
      </c>
      <c r="DY1762" s="305">
        <f t="shared" ca="1" si="86"/>
        <v>0</v>
      </c>
      <c r="DZ1762" s="305">
        <f t="shared" ca="1" si="87"/>
        <v>0</v>
      </c>
      <c r="EA1762" s="305">
        <f t="shared" ca="1" si="88"/>
        <v>0</v>
      </c>
      <c r="EC1762" s="304" t="s">
        <v>2353</v>
      </c>
      <c r="ED1762" s="187"/>
      <c r="EE1762" s="187"/>
      <c r="EF1762" s="187"/>
      <c r="EG1762" s="187"/>
      <c r="EH1762" s="305">
        <f t="shared" ca="1" si="89"/>
        <v>0</v>
      </c>
      <c r="EI1762" s="305">
        <f t="shared" ca="1" si="90"/>
        <v>0</v>
      </c>
      <c r="EJ1762" s="305">
        <f t="shared" ca="1" si="91"/>
        <v>0</v>
      </c>
      <c r="EK1762" s="305">
        <f t="shared" ca="1" si="92"/>
        <v>0</v>
      </c>
      <c r="EM1762" s="304" t="s">
        <v>2353</v>
      </c>
      <c r="EN1762" s="187"/>
      <c r="EO1762" s="187"/>
      <c r="EP1762" s="187"/>
      <c r="EQ1762" s="187"/>
      <c r="ER1762" s="305">
        <f t="shared" ca="1" si="93"/>
        <v>0</v>
      </c>
      <c r="ES1762" s="305">
        <f t="shared" ca="1" si="94"/>
        <v>0</v>
      </c>
      <c r="ET1762" s="305">
        <f t="shared" ca="1" si="95"/>
        <v>0</v>
      </c>
      <c r="EU1762" s="305">
        <f t="shared" ca="1" si="96"/>
        <v>0</v>
      </c>
      <c r="EW1762" s="304" t="s">
        <v>2353</v>
      </c>
      <c r="EX1762" s="187"/>
      <c r="EY1762" s="187"/>
      <c r="EZ1762" s="187"/>
      <c r="FA1762" s="187"/>
      <c r="FB1762" s="305">
        <f t="shared" ca="1" si="97"/>
        <v>0</v>
      </c>
      <c r="FC1762" s="305">
        <f t="shared" ca="1" si="98"/>
        <v>0</v>
      </c>
      <c r="FD1762" s="305">
        <f ca="1">SUMIF(EW$1773:EW$1872,$C1762,FB$1773:FC$1872)</f>
        <v>0</v>
      </c>
      <c r="FE1762" s="305">
        <f t="shared" ca="1" si="100"/>
        <v>0</v>
      </c>
      <c r="FG1762" s="304" t="s">
        <v>2353</v>
      </c>
      <c r="FH1762" s="187"/>
      <c r="FI1762" s="187"/>
      <c r="FJ1762" s="187"/>
      <c r="FK1762" s="187"/>
      <c r="FL1762" s="305">
        <f ca="1">SUMIF(FG$1773:FG$1872,$C1762,FH$1773:FI$1872)</f>
        <v>0</v>
      </c>
      <c r="FM1762" s="305">
        <f ca="1">SUMIF(FG$1773:FG$1872,$C1762,FJ$1773:FK$1872)</f>
        <v>0</v>
      </c>
      <c r="FN1762" s="305">
        <f t="shared" ca="1" si="103"/>
        <v>0</v>
      </c>
      <c r="FO1762" s="305">
        <f t="shared" ca="1" si="104"/>
        <v>0</v>
      </c>
      <c r="FP1762" s="22" t="str">
        <f ca="1">IF(FX1762&gt;0,MAX($FP$1750:FP1761)+1,"")</f>
        <v/>
      </c>
      <c r="FQ1762" s="304" t="s">
        <v>2353</v>
      </c>
      <c r="FT1762" s="294">
        <f t="shared" ca="1" si="105"/>
        <v>0</v>
      </c>
      <c r="FU1762" s="294">
        <f t="shared" ca="1" si="36"/>
        <v>0</v>
      </c>
      <c r="FV1762" s="294">
        <f t="shared" ca="1" si="36"/>
        <v>0</v>
      </c>
      <c r="FW1762" s="294">
        <f t="shared" ca="1" si="36"/>
        <v>0</v>
      </c>
      <c r="FX1762" s="294">
        <f t="shared" ca="1" si="106"/>
        <v>0</v>
      </c>
      <c r="FY1762" s="294"/>
    </row>
    <row r="1763" spans="1:181" hidden="1">
      <c r="C1763" s="304" t="s">
        <v>2354</v>
      </c>
      <c r="D1763" s="187"/>
      <c r="E1763" s="187"/>
      <c r="F1763" s="187"/>
      <c r="G1763" s="187"/>
      <c r="H1763" s="305">
        <f t="shared" ca="1" si="37"/>
        <v>0</v>
      </c>
      <c r="I1763" s="305">
        <f t="shared" ca="1" si="38"/>
        <v>0</v>
      </c>
      <c r="J1763" s="305">
        <f t="shared" ca="1" si="39"/>
        <v>0</v>
      </c>
      <c r="K1763" s="305">
        <f t="shared" ca="1" si="40"/>
        <v>0</v>
      </c>
      <c r="M1763" s="304" t="s">
        <v>2354</v>
      </c>
      <c r="N1763" s="187"/>
      <c r="O1763" s="187"/>
      <c r="P1763" s="187"/>
      <c r="Q1763" s="187"/>
      <c r="R1763" s="305">
        <f t="shared" ca="1" si="41"/>
        <v>0</v>
      </c>
      <c r="S1763" s="305">
        <f t="shared" ca="1" si="42"/>
        <v>0</v>
      </c>
      <c r="T1763" s="305">
        <f t="shared" ca="1" si="43"/>
        <v>0</v>
      </c>
      <c r="U1763" s="305">
        <f t="shared" ca="1" si="44"/>
        <v>0</v>
      </c>
      <c r="W1763" s="304" t="s">
        <v>2354</v>
      </c>
      <c r="X1763" s="187"/>
      <c r="Y1763" s="187"/>
      <c r="Z1763" s="187"/>
      <c r="AA1763" s="187"/>
      <c r="AB1763" s="305">
        <f t="shared" ca="1" si="45"/>
        <v>0</v>
      </c>
      <c r="AC1763" s="305">
        <f t="shared" ca="1" si="46"/>
        <v>0</v>
      </c>
      <c r="AD1763" s="305">
        <f t="shared" ca="1" si="47"/>
        <v>0</v>
      </c>
      <c r="AE1763" s="305">
        <f t="shared" ca="1" si="48"/>
        <v>0</v>
      </c>
      <c r="AG1763" s="304" t="s">
        <v>2354</v>
      </c>
      <c r="AH1763" s="187"/>
      <c r="AI1763" s="187"/>
      <c r="AJ1763" s="187"/>
      <c r="AK1763" s="187"/>
      <c r="AL1763" s="305">
        <f t="shared" ca="1" si="49"/>
        <v>0</v>
      </c>
      <c r="AM1763" s="305">
        <f t="shared" ca="1" si="50"/>
        <v>0</v>
      </c>
      <c r="AN1763" s="305">
        <f t="shared" ca="1" si="51"/>
        <v>0</v>
      </c>
      <c r="AO1763" s="305">
        <f t="shared" ca="1" si="52"/>
        <v>0</v>
      </c>
      <c r="AQ1763" s="304" t="s">
        <v>2354</v>
      </c>
      <c r="AR1763" s="187"/>
      <c r="AS1763" s="187"/>
      <c r="AT1763" s="187"/>
      <c r="AU1763" s="187"/>
      <c r="AV1763" s="305">
        <f t="shared" ca="1" si="53"/>
        <v>0</v>
      </c>
      <c r="AW1763" s="305">
        <f t="shared" ca="1" si="54"/>
        <v>0</v>
      </c>
      <c r="AX1763" s="305">
        <f t="shared" ca="1" si="55"/>
        <v>0</v>
      </c>
      <c r="AY1763" s="305">
        <f t="shared" ca="1" si="56"/>
        <v>0</v>
      </c>
      <c r="BA1763" s="304" t="s">
        <v>2354</v>
      </c>
      <c r="BB1763" s="187"/>
      <c r="BC1763" s="187"/>
      <c r="BD1763" s="187"/>
      <c r="BE1763" s="187"/>
      <c r="BF1763" s="305">
        <f t="shared" ca="1" si="57"/>
        <v>0</v>
      </c>
      <c r="BG1763" s="305">
        <f t="shared" ca="1" si="58"/>
        <v>0</v>
      </c>
      <c r="BH1763" s="305">
        <f t="shared" ca="1" si="59"/>
        <v>0</v>
      </c>
      <c r="BI1763" s="305">
        <f t="shared" ca="1" si="60"/>
        <v>0</v>
      </c>
      <c r="BK1763" s="304" t="s">
        <v>2354</v>
      </c>
      <c r="BL1763" s="187"/>
      <c r="BM1763" s="187"/>
      <c r="BN1763" s="187"/>
      <c r="BO1763" s="187"/>
      <c r="BP1763" s="305">
        <f t="shared" ca="1" si="61"/>
        <v>0</v>
      </c>
      <c r="BQ1763" s="305">
        <f t="shared" ca="1" si="62"/>
        <v>0</v>
      </c>
      <c r="BR1763" s="305">
        <f t="shared" ca="1" si="63"/>
        <v>0</v>
      </c>
      <c r="BS1763" s="305">
        <f t="shared" ca="1" si="64"/>
        <v>0</v>
      </c>
      <c r="BU1763" s="304" t="s">
        <v>2354</v>
      </c>
      <c r="BV1763" s="187"/>
      <c r="BW1763" s="187"/>
      <c r="BX1763" s="187"/>
      <c r="BY1763" s="187"/>
      <c r="BZ1763" s="305">
        <f t="shared" ca="1" si="65"/>
        <v>0</v>
      </c>
      <c r="CA1763" s="305">
        <f t="shared" ca="1" si="66"/>
        <v>0</v>
      </c>
      <c r="CB1763" s="305">
        <f t="shared" ca="1" si="67"/>
        <v>0</v>
      </c>
      <c r="CC1763" s="305">
        <f t="shared" ca="1" si="68"/>
        <v>0</v>
      </c>
      <c r="CE1763" s="304" t="s">
        <v>2354</v>
      </c>
      <c r="CF1763" s="187"/>
      <c r="CG1763" s="187"/>
      <c r="CH1763" s="187"/>
      <c r="CI1763" s="187"/>
      <c r="CJ1763" s="305">
        <f t="shared" ca="1" si="69"/>
        <v>0</v>
      </c>
      <c r="CK1763" s="305">
        <f t="shared" ca="1" si="70"/>
        <v>0</v>
      </c>
      <c r="CL1763" s="305">
        <f t="shared" ca="1" si="71"/>
        <v>0</v>
      </c>
      <c r="CM1763" s="305">
        <f t="shared" ca="1" si="72"/>
        <v>0</v>
      </c>
      <c r="CO1763" s="304" t="s">
        <v>2354</v>
      </c>
      <c r="CP1763" s="187"/>
      <c r="CQ1763" s="187"/>
      <c r="CR1763" s="187"/>
      <c r="CS1763" s="187"/>
      <c r="CT1763" s="305">
        <f t="shared" ca="1" si="73"/>
        <v>0</v>
      </c>
      <c r="CU1763" s="305">
        <f t="shared" ca="1" si="74"/>
        <v>0</v>
      </c>
      <c r="CV1763" s="305">
        <f t="shared" ca="1" si="75"/>
        <v>0</v>
      </c>
      <c r="CW1763" s="305">
        <f t="shared" ca="1" si="76"/>
        <v>0</v>
      </c>
      <c r="CY1763" s="304" t="s">
        <v>2354</v>
      </c>
      <c r="CZ1763" s="187"/>
      <c r="DA1763" s="187"/>
      <c r="DB1763" s="187"/>
      <c r="DC1763" s="187"/>
      <c r="DD1763" s="305">
        <f t="shared" ca="1" si="77"/>
        <v>0</v>
      </c>
      <c r="DE1763" s="305">
        <f t="shared" ca="1" si="78"/>
        <v>0</v>
      </c>
      <c r="DF1763" s="305">
        <f t="shared" ca="1" si="79"/>
        <v>0</v>
      </c>
      <c r="DG1763" s="305">
        <f t="shared" ca="1" si="80"/>
        <v>0</v>
      </c>
      <c r="DI1763" s="304" t="s">
        <v>2354</v>
      </c>
      <c r="DJ1763" s="187"/>
      <c r="DK1763" s="187"/>
      <c r="DL1763" s="187"/>
      <c r="DM1763" s="187"/>
      <c r="DN1763" s="305">
        <f t="shared" ca="1" si="81"/>
        <v>0</v>
      </c>
      <c r="DO1763" s="305">
        <f t="shared" ca="1" si="82"/>
        <v>0</v>
      </c>
      <c r="DP1763" s="305">
        <f t="shared" ca="1" si="83"/>
        <v>0</v>
      </c>
      <c r="DQ1763" s="305">
        <f t="shared" ca="1" si="84"/>
        <v>0</v>
      </c>
      <c r="DS1763" s="304" t="s">
        <v>2354</v>
      </c>
      <c r="DT1763" s="187"/>
      <c r="DU1763" s="187"/>
      <c r="DV1763" s="187"/>
      <c r="DW1763" s="187"/>
      <c r="DX1763" s="305">
        <f t="shared" ca="1" si="85"/>
        <v>0</v>
      </c>
      <c r="DY1763" s="305">
        <f t="shared" ca="1" si="86"/>
        <v>0</v>
      </c>
      <c r="DZ1763" s="305">
        <f t="shared" ca="1" si="87"/>
        <v>0</v>
      </c>
      <c r="EA1763" s="305">
        <f t="shared" ca="1" si="88"/>
        <v>0</v>
      </c>
      <c r="EC1763" s="304" t="s">
        <v>2354</v>
      </c>
      <c r="ED1763" s="187"/>
      <c r="EE1763" s="187"/>
      <c r="EF1763" s="187"/>
      <c r="EG1763" s="187"/>
      <c r="EH1763" s="305">
        <f t="shared" ca="1" si="89"/>
        <v>0</v>
      </c>
      <c r="EI1763" s="305">
        <f t="shared" ca="1" si="90"/>
        <v>0</v>
      </c>
      <c r="EJ1763" s="305">
        <f t="shared" ca="1" si="91"/>
        <v>0</v>
      </c>
      <c r="EK1763" s="305">
        <f t="shared" ca="1" si="92"/>
        <v>0</v>
      </c>
      <c r="EM1763" s="304" t="s">
        <v>2354</v>
      </c>
      <c r="EN1763" s="187"/>
      <c r="EO1763" s="187"/>
      <c r="EP1763" s="187"/>
      <c r="EQ1763" s="187"/>
      <c r="ER1763" s="305">
        <f t="shared" ca="1" si="93"/>
        <v>0</v>
      </c>
      <c r="ES1763" s="305">
        <f t="shared" ca="1" si="94"/>
        <v>0</v>
      </c>
      <c r="ET1763" s="305">
        <f t="shared" ca="1" si="95"/>
        <v>0</v>
      </c>
      <c r="EU1763" s="305">
        <f t="shared" ca="1" si="96"/>
        <v>0</v>
      </c>
      <c r="EW1763" s="304" t="s">
        <v>2354</v>
      </c>
      <c r="EX1763" s="187"/>
      <c r="EY1763" s="187"/>
      <c r="EZ1763" s="187"/>
      <c r="FA1763" s="187"/>
      <c r="FB1763" s="305">
        <f t="shared" ca="1" si="97"/>
        <v>0</v>
      </c>
      <c r="FC1763" s="305">
        <f t="shared" ca="1" si="98"/>
        <v>0</v>
      </c>
      <c r="FD1763" s="305">
        <f t="shared" ca="1" si="99"/>
        <v>0</v>
      </c>
      <c r="FE1763" s="305">
        <f t="shared" ca="1" si="100"/>
        <v>0</v>
      </c>
      <c r="FG1763" s="304" t="s">
        <v>2354</v>
      </c>
      <c r="FH1763" s="187"/>
      <c r="FI1763" s="187"/>
      <c r="FJ1763" s="187"/>
      <c r="FK1763" s="187"/>
      <c r="FL1763" s="305">
        <f t="shared" ca="1" si="101"/>
        <v>0</v>
      </c>
      <c r="FM1763" s="305">
        <f t="shared" ca="1" si="102"/>
        <v>0</v>
      </c>
      <c r="FN1763" s="305">
        <f t="shared" ca="1" si="103"/>
        <v>0</v>
      </c>
      <c r="FO1763" s="305">
        <f t="shared" ca="1" si="104"/>
        <v>0</v>
      </c>
      <c r="FP1763" s="22" t="str">
        <f ca="1">IF(FX1763&gt;0,MAX($FP$1750:FP1762)+1,"")</f>
        <v/>
      </c>
      <c r="FQ1763" s="304" t="s">
        <v>2354</v>
      </c>
      <c r="FT1763" s="294">
        <f t="shared" ca="1" si="105"/>
        <v>0</v>
      </c>
      <c r="FU1763" s="294">
        <f t="shared" ca="1" si="36"/>
        <v>0</v>
      </c>
      <c r="FV1763" s="294">
        <f t="shared" ca="1" si="36"/>
        <v>0</v>
      </c>
      <c r="FW1763" s="294">
        <f t="shared" ca="1" si="36"/>
        <v>0</v>
      </c>
      <c r="FX1763" s="294">
        <f t="shared" ca="1" si="106"/>
        <v>0</v>
      </c>
      <c r="FY1763" s="294"/>
    </row>
    <row r="1764" spans="1:181" hidden="1">
      <c r="C1764" s="304" t="s">
        <v>2355</v>
      </c>
      <c r="D1764" s="187"/>
      <c r="E1764" s="187"/>
      <c r="F1764" s="187"/>
      <c r="G1764" s="187"/>
      <c r="H1764" s="305">
        <f t="shared" ca="1" si="37"/>
        <v>0</v>
      </c>
      <c r="I1764" s="305">
        <f t="shared" ca="1" si="38"/>
        <v>0</v>
      </c>
      <c r="J1764" s="305">
        <f t="shared" ca="1" si="39"/>
        <v>0</v>
      </c>
      <c r="K1764" s="305">
        <f t="shared" ca="1" si="40"/>
        <v>0</v>
      </c>
      <c r="M1764" s="304" t="s">
        <v>2355</v>
      </c>
      <c r="N1764" s="187"/>
      <c r="O1764" s="187"/>
      <c r="P1764" s="187"/>
      <c r="Q1764" s="187"/>
      <c r="R1764" s="305">
        <f t="shared" ca="1" si="41"/>
        <v>0</v>
      </c>
      <c r="S1764" s="305">
        <f t="shared" ca="1" si="42"/>
        <v>0</v>
      </c>
      <c r="T1764" s="305">
        <f t="shared" ca="1" si="43"/>
        <v>0</v>
      </c>
      <c r="U1764" s="305">
        <f t="shared" ca="1" si="44"/>
        <v>0</v>
      </c>
      <c r="W1764" s="304" t="s">
        <v>2355</v>
      </c>
      <c r="X1764" s="187"/>
      <c r="Y1764" s="187"/>
      <c r="Z1764" s="187"/>
      <c r="AA1764" s="187"/>
      <c r="AB1764" s="305">
        <f t="shared" ca="1" si="45"/>
        <v>0</v>
      </c>
      <c r="AC1764" s="305">
        <f t="shared" ca="1" si="46"/>
        <v>0</v>
      </c>
      <c r="AD1764" s="305">
        <f t="shared" ca="1" si="47"/>
        <v>0</v>
      </c>
      <c r="AE1764" s="305">
        <f t="shared" ca="1" si="48"/>
        <v>0</v>
      </c>
      <c r="AG1764" s="304" t="s">
        <v>2355</v>
      </c>
      <c r="AH1764" s="187"/>
      <c r="AI1764" s="187"/>
      <c r="AJ1764" s="187"/>
      <c r="AK1764" s="187"/>
      <c r="AL1764" s="305">
        <f t="shared" ca="1" si="49"/>
        <v>0</v>
      </c>
      <c r="AM1764" s="305">
        <f t="shared" ca="1" si="50"/>
        <v>0</v>
      </c>
      <c r="AN1764" s="305">
        <f t="shared" ca="1" si="51"/>
        <v>0</v>
      </c>
      <c r="AO1764" s="305">
        <f t="shared" ca="1" si="52"/>
        <v>0</v>
      </c>
      <c r="AQ1764" s="304" t="s">
        <v>2355</v>
      </c>
      <c r="AR1764" s="187"/>
      <c r="AS1764" s="187"/>
      <c r="AT1764" s="187"/>
      <c r="AU1764" s="187"/>
      <c r="AV1764" s="305">
        <f t="shared" ca="1" si="53"/>
        <v>0</v>
      </c>
      <c r="AW1764" s="305">
        <f t="shared" ca="1" si="54"/>
        <v>0</v>
      </c>
      <c r="AX1764" s="305">
        <f t="shared" ca="1" si="55"/>
        <v>0</v>
      </c>
      <c r="AY1764" s="305">
        <f t="shared" ca="1" si="56"/>
        <v>0</v>
      </c>
      <c r="BA1764" s="304" t="s">
        <v>2355</v>
      </c>
      <c r="BB1764" s="187"/>
      <c r="BC1764" s="187"/>
      <c r="BD1764" s="187"/>
      <c r="BE1764" s="187"/>
      <c r="BF1764" s="305">
        <f t="shared" ca="1" si="57"/>
        <v>0</v>
      </c>
      <c r="BG1764" s="305">
        <f t="shared" ca="1" si="58"/>
        <v>0</v>
      </c>
      <c r="BH1764" s="305">
        <f t="shared" ca="1" si="59"/>
        <v>0</v>
      </c>
      <c r="BI1764" s="305">
        <f t="shared" ca="1" si="60"/>
        <v>0</v>
      </c>
      <c r="BK1764" s="304" t="s">
        <v>2355</v>
      </c>
      <c r="BL1764" s="187"/>
      <c r="BM1764" s="187"/>
      <c r="BN1764" s="187"/>
      <c r="BO1764" s="187"/>
      <c r="BP1764" s="305">
        <f t="shared" ca="1" si="61"/>
        <v>0</v>
      </c>
      <c r="BQ1764" s="305">
        <f t="shared" ca="1" si="62"/>
        <v>0</v>
      </c>
      <c r="BR1764" s="305">
        <f t="shared" ca="1" si="63"/>
        <v>0</v>
      </c>
      <c r="BS1764" s="305">
        <f t="shared" ca="1" si="64"/>
        <v>0</v>
      </c>
      <c r="BU1764" s="304" t="s">
        <v>2355</v>
      </c>
      <c r="BV1764" s="187"/>
      <c r="BW1764" s="187"/>
      <c r="BX1764" s="187"/>
      <c r="BY1764" s="187"/>
      <c r="BZ1764" s="305">
        <f t="shared" ca="1" si="65"/>
        <v>0</v>
      </c>
      <c r="CA1764" s="305">
        <f t="shared" ca="1" si="66"/>
        <v>0</v>
      </c>
      <c r="CB1764" s="305">
        <f t="shared" ca="1" si="67"/>
        <v>0</v>
      </c>
      <c r="CC1764" s="305">
        <f t="shared" ca="1" si="68"/>
        <v>0</v>
      </c>
      <c r="CE1764" s="304" t="s">
        <v>2355</v>
      </c>
      <c r="CF1764" s="187"/>
      <c r="CG1764" s="187"/>
      <c r="CH1764" s="187"/>
      <c r="CI1764" s="187"/>
      <c r="CJ1764" s="305">
        <f t="shared" ca="1" si="69"/>
        <v>0</v>
      </c>
      <c r="CK1764" s="305">
        <f t="shared" ca="1" si="70"/>
        <v>0</v>
      </c>
      <c r="CL1764" s="305">
        <f t="shared" ca="1" si="71"/>
        <v>0</v>
      </c>
      <c r="CM1764" s="305">
        <f t="shared" ca="1" si="72"/>
        <v>0</v>
      </c>
      <c r="CO1764" s="304" t="s">
        <v>2355</v>
      </c>
      <c r="CP1764" s="187"/>
      <c r="CQ1764" s="187"/>
      <c r="CR1764" s="187"/>
      <c r="CS1764" s="187"/>
      <c r="CT1764" s="305">
        <f t="shared" ca="1" si="73"/>
        <v>0</v>
      </c>
      <c r="CU1764" s="305">
        <f t="shared" ca="1" si="74"/>
        <v>0</v>
      </c>
      <c r="CV1764" s="305">
        <f t="shared" ca="1" si="75"/>
        <v>0</v>
      </c>
      <c r="CW1764" s="305">
        <f t="shared" ca="1" si="76"/>
        <v>0</v>
      </c>
      <c r="CY1764" s="304" t="s">
        <v>2355</v>
      </c>
      <c r="CZ1764" s="187"/>
      <c r="DA1764" s="187"/>
      <c r="DB1764" s="187"/>
      <c r="DC1764" s="187"/>
      <c r="DD1764" s="305">
        <f t="shared" ca="1" si="77"/>
        <v>0</v>
      </c>
      <c r="DE1764" s="305">
        <f t="shared" ca="1" si="78"/>
        <v>0</v>
      </c>
      <c r="DF1764" s="305">
        <f t="shared" ca="1" si="79"/>
        <v>0</v>
      </c>
      <c r="DG1764" s="305">
        <f t="shared" ca="1" si="80"/>
        <v>0</v>
      </c>
      <c r="DI1764" s="304" t="s">
        <v>2355</v>
      </c>
      <c r="DJ1764" s="187"/>
      <c r="DK1764" s="187"/>
      <c r="DL1764" s="187"/>
      <c r="DM1764" s="187"/>
      <c r="DN1764" s="305">
        <f t="shared" ca="1" si="81"/>
        <v>0</v>
      </c>
      <c r="DO1764" s="305">
        <f t="shared" ca="1" si="82"/>
        <v>0</v>
      </c>
      <c r="DP1764" s="305">
        <f t="shared" ca="1" si="83"/>
        <v>0</v>
      </c>
      <c r="DQ1764" s="305">
        <f t="shared" ca="1" si="84"/>
        <v>0</v>
      </c>
      <c r="DS1764" s="304" t="s">
        <v>2355</v>
      </c>
      <c r="DT1764" s="187"/>
      <c r="DU1764" s="187"/>
      <c r="DV1764" s="187"/>
      <c r="DW1764" s="187"/>
      <c r="DX1764" s="305">
        <f t="shared" ca="1" si="85"/>
        <v>0</v>
      </c>
      <c r="DY1764" s="305">
        <f t="shared" ca="1" si="86"/>
        <v>0</v>
      </c>
      <c r="DZ1764" s="305">
        <f t="shared" ca="1" si="87"/>
        <v>0</v>
      </c>
      <c r="EA1764" s="305">
        <f t="shared" ca="1" si="88"/>
        <v>0</v>
      </c>
      <c r="EC1764" s="304" t="s">
        <v>2355</v>
      </c>
      <c r="ED1764" s="187"/>
      <c r="EE1764" s="187"/>
      <c r="EF1764" s="187"/>
      <c r="EG1764" s="187"/>
      <c r="EH1764" s="305">
        <f t="shared" ca="1" si="89"/>
        <v>0</v>
      </c>
      <c r="EI1764" s="305">
        <f t="shared" ca="1" si="90"/>
        <v>0</v>
      </c>
      <c r="EJ1764" s="305">
        <f t="shared" ca="1" si="91"/>
        <v>0</v>
      </c>
      <c r="EK1764" s="305">
        <f t="shared" ca="1" si="92"/>
        <v>0</v>
      </c>
      <c r="EM1764" s="304" t="s">
        <v>2355</v>
      </c>
      <c r="EN1764" s="187"/>
      <c r="EO1764" s="187"/>
      <c r="EP1764" s="187"/>
      <c r="EQ1764" s="187"/>
      <c r="ER1764" s="305">
        <f t="shared" ca="1" si="93"/>
        <v>0</v>
      </c>
      <c r="ES1764" s="305">
        <f t="shared" ca="1" si="94"/>
        <v>0</v>
      </c>
      <c r="ET1764" s="305">
        <f t="shared" ca="1" si="95"/>
        <v>0</v>
      </c>
      <c r="EU1764" s="305">
        <f t="shared" ca="1" si="96"/>
        <v>0</v>
      </c>
      <c r="EW1764" s="304" t="s">
        <v>2355</v>
      </c>
      <c r="EX1764" s="187"/>
      <c r="EY1764" s="187"/>
      <c r="EZ1764" s="187"/>
      <c r="FA1764" s="187"/>
      <c r="FB1764" s="305">
        <f t="shared" ca="1" si="97"/>
        <v>0</v>
      </c>
      <c r="FC1764" s="305">
        <f t="shared" ca="1" si="98"/>
        <v>0</v>
      </c>
      <c r="FD1764" s="305">
        <f t="shared" ca="1" si="99"/>
        <v>0</v>
      </c>
      <c r="FE1764" s="305">
        <f t="shared" ca="1" si="100"/>
        <v>0</v>
      </c>
      <c r="FG1764" s="304" t="s">
        <v>2355</v>
      </c>
      <c r="FH1764" s="187"/>
      <c r="FI1764" s="187"/>
      <c r="FJ1764" s="187"/>
      <c r="FK1764" s="187"/>
      <c r="FL1764" s="305">
        <f t="shared" ca="1" si="101"/>
        <v>0</v>
      </c>
      <c r="FM1764" s="305">
        <f t="shared" ca="1" si="102"/>
        <v>0</v>
      </c>
      <c r="FN1764" s="305">
        <f t="shared" ca="1" si="103"/>
        <v>0</v>
      </c>
      <c r="FO1764" s="305">
        <f t="shared" ca="1" si="104"/>
        <v>0</v>
      </c>
      <c r="FP1764" s="22" t="str">
        <f ca="1">IF(FX1764&gt;0,MAX($FP$1750:FP1763)+1,"")</f>
        <v/>
      </c>
      <c r="FQ1764" s="304" t="s">
        <v>2355</v>
      </c>
      <c r="FT1764" s="294">
        <f t="shared" ca="1" si="105"/>
        <v>0</v>
      </c>
      <c r="FU1764" s="294">
        <f t="shared" ca="1" si="36"/>
        <v>0</v>
      </c>
      <c r="FV1764" s="294">
        <f t="shared" ca="1" si="36"/>
        <v>0</v>
      </c>
      <c r="FW1764" s="294">
        <f t="shared" ca="1" si="36"/>
        <v>0</v>
      </c>
      <c r="FX1764" s="294">
        <f t="shared" ca="1" si="106"/>
        <v>0</v>
      </c>
      <c r="FY1764" s="294"/>
    </row>
    <row r="1765" spans="1:181" hidden="1">
      <c r="C1765" s="304" t="s">
        <v>2356</v>
      </c>
      <c r="D1765" s="187"/>
      <c r="E1765" s="187"/>
      <c r="F1765" s="187"/>
      <c r="G1765" s="187"/>
      <c r="H1765" s="305">
        <f t="shared" ca="1" si="37"/>
        <v>0</v>
      </c>
      <c r="I1765" s="305">
        <f t="shared" ca="1" si="38"/>
        <v>0</v>
      </c>
      <c r="J1765" s="305">
        <f t="shared" ca="1" si="39"/>
        <v>0</v>
      </c>
      <c r="K1765" s="305">
        <f t="shared" ca="1" si="40"/>
        <v>0</v>
      </c>
      <c r="M1765" s="304" t="s">
        <v>2356</v>
      </c>
      <c r="N1765" s="187"/>
      <c r="O1765" s="187"/>
      <c r="P1765" s="187"/>
      <c r="Q1765" s="187"/>
      <c r="R1765" s="305">
        <f t="shared" ca="1" si="41"/>
        <v>0</v>
      </c>
      <c r="S1765" s="305">
        <f t="shared" ca="1" si="42"/>
        <v>0</v>
      </c>
      <c r="T1765" s="305">
        <f t="shared" ca="1" si="43"/>
        <v>0</v>
      </c>
      <c r="U1765" s="305">
        <f t="shared" ca="1" si="44"/>
        <v>0</v>
      </c>
      <c r="W1765" s="304" t="s">
        <v>2356</v>
      </c>
      <c r="X1765" s="187"/>
      <c r="Y1765" s="187"/>
      <c r="Z1765" s="187"/>
      <c r="AA1765" s="187"/>
      <c r="AB1765" s="305">
        <f t="shared" ca="1" si="45"/>
        <v>0</v>
      </c>
      <c r="AC1765" s="305">
        <f t="shared" ca="1" si="46"/>
        <v>0</v>
      </c>
      <c r="AD1765" s="305">
        <f t="shared" ca="1" si="47"/>
        <v>0</v>
      </c>
      <c r="AE1765" s="305">
        <f t="shared" ca="1" si="48"/>
        <v>0</v>
      </c>
      <c r="AG1765" s="304" t="s">
        <v>2356</v>
      </c>
      <c r="AH1765" s="187"/>
      <c r="AI1765" s="187"/>
      <c r="AJ1765" s="187"/>
      <c r="AK1765" s="187"/>
      <c r="AL1765" s="305">
        <f t="shared" ca="1" si="49"/>
        <v>0</v>
      </c>
      <c r="AM1765" s="305">
        <f t="shared" ca="1" si="50"/>
        <v>0</v>
      </c>
      <c r="AN1765" s="305">
        <f t="shared" ca="1" si="51"/>
        <v>0</v>
      </c>
      <c r="AO1765" s="305">
        <f t="shared" ca="1" si="52"/>
        <v>0</v>
      </c>
      <c r="AQ1765" s="304" t="s">
        <v>2356</v>
      </c>
      <c r="AR1765" s="187"/>
      <c r="AS1765" s="187"/>
      <c r="AT1765" s="187"/>
      <c r="AU1765" s="187"/>
      <c r="AV1765" s="305">
        <f t="shared" ca="1" si="53"/>
        <v>0</v>
      </c>
      <c r="AW1765" s="305">
        <f t="shared" ca="1" si="54"/>
        <v>0</v>
      </c>
      <c r="AX1765" s="305">
        <f t="shared" ca="1" si="55"/>
        <v>0</v>
      </c>
      <c r="AY1765" s="305">
        <f t="shared" ca="1" si="56"/>
        <v>0</v>
      </c>
      <c r="BA1765" s="304" t="s">
        <v>2356</v>
      </c>
      <c r="BB1765" s="187"/>
      <c r="BC1765" s="187"/>
      <c r="BD1765" s="187"/>
      <c r="BE1765" s="187"/>
      <c r="BF1765" s="305">
        <f t="shared" ca="1" si="57"/>
        <v>0</v>
      </c>
      <c r="BG1765" s="305">
        <f t="shared" ca="1" si="58"/>
        <v>0</v>
      </c>
      <c r="BH1765" s="305">
        <f t="shared" ca="1" si="59"/>
        <v>0</v>
      </c>
      <c r="BI1765" s="305">
        <f t="shared" ca="1" si="60"/>
        <v>0</v>
      </c>
      <c r="BK1765" s="304" t="s">
        <v>2356</v>
      </c>
      <c r="BL1765" s="187"/>
      <c r="BM1765" s="187"/>
      <c r="BN1765" s="187"/>
      <c r="BO1765" s="187"/>
      <c r="BP1765" s="305">
        <f t="shared" ca="1" si="61"/>
        <v>0</v>
      </c>
      <c r="BQ1765" s="305">
        <f t="shared" ca="1" si="62"/>
        <v>0</v>
      </c>
      <c r="BR1765" s="305">
        <f t="shared" ca="1" si="63"/>
        <v>0</v>
      </c>
      <c r="BS1765" s="305">
        <f t="shared" ca="1" si="64"/>
        <v>0</v>
      </c>
      <c r="BU1765" s="304" t="s">
        <v>2356</v>
      </c>
      <c r="BV1765" s="187"/>
      <c r="BW1765" s="187"/>
      <c r="BX1765" s="187"/>
      <c r="BY1765" s="187"/>
      <c r="BZ1765" s="305">
        <f t="shared" ca="1" si="65"/>
        <v>0</v>
      </c>
      <c r="CA1765" s="305">
        <f t="shared" ca="1" si="66"/>
        <v>0</v>
      </c>
      <c r="CB1765" s="305">
        <f t="shared" ca="1" si="67"/>
        <v>0</v>
      </c>
      <c r="CC1765" s="305">
        <f t="shared" ca="1" si="68"/>
        <v>0</v>
      </c>
      <c r="CE1765" s="304" t="s">
        <v>2356</v>
      </c>
      <c r="CF1765" s="187"/>
      <c r="CG1765" s="187"/>
      <c r="CH1765" s="187"/>
      <c r="CI1765" s="187"/>
      <c r="CJ1765" s="305">
        <f t="shared" ca="1" si="69"/>
        <v>0</v>
      </c>
      <c r="CK1765" s="305">
        <f t="shared" ca="1" si="70"/>
        <v>0</v>
      </c>
      <c r="CL1765" s="305">
        <f t="shared" ca="1" si="71"/>
        <v>0</v>
      </c>
      <c r="CM1765" s="305">
        <f t="shared" ca="1" si="72"/>
        <v>0</v>
      </c>
      <c r="CO1765" s="304" t="s">
        <v>2356</v>
      </c>
      <c r="CP1765" s="187"/>
      <c r="CQ1765" s="187"/>
      <c r="CR1765" s="187"/>
      <c r="CS1765" s="187"/>
      <c r="CT1765" s="305">
        <f t="shared" ca="1" si="73"/>
        <v>0</v>
      </c>
      <c r="CU1765" s="305">
        <f t="shared" ca="1" si="74"/>
        <v>0</v>
      </c>
      <c r="CV1765" s="305">
        <f t="shared" ca="1" si="75"/>
        <v>0</v>
      </c>
      <c r="CW1765" s="305">
        <f t="shared" ca="1" si="76"/>
        <v>0</v>
      </c>
      <c r="CY1765" s="304" t="s">
        <v>2356</v>
      </c>
      <c r="CZ1765" s="187"/>
      <c r="DA1765" s="187"/>
      <c r="DB1765" s="187"/>
      <c r="DC1765" s="187"/>
      <c r="DD1765" s="305">
        <f t="shared" ca="1" si="77"/>
        <v>0</v>
      </c>
      <c r="DE1765" s="305">
        <f t="shared" ca="1" si="78"/>
        <v>0</v>
      </c>
      <c r="DF1765" s="305">
        <f t="shared" ca="1" si="79"/>
        <v>0</v>
      </c>
      <c r="DG1765" s="305">
        <f t="shared" ca="1" si="80"/>
        <v>0</v>
      </c>
      <c r="DI1765" s="304" t="s">
        <v>2356</v>
      </c>
      <c r="DJ1765" s="187"/>
      <c r="DK1765" s="187"/>
      <c r="DL1765" s="187"/>
      <c r="DM1765" s="187"/>
      <c r="DN1765" s="305">
        <f t="shared" ca="1" si="81"/>
        <v>0</v>
      </c>
      <c r="DO1765" s="305">
        <f t="shared" ca="1" si="82"/>
        <v>0</v>
      </c>
      <c r="DP1765" s="305">
        <f t="shared" ca="1" si="83"/>
        <v>0</v>
      </c>
      <c r="DQ1765" s="305">
        <f t="shared" ca="1" si="84"/>
        <v>0</v>
      </c>
      <c r="DS1765" s="304" t="s">
        <v>2356</v>
      </c>
      <c r="DT1765" s="187"/>
      <c r="DU1765" s="187"/>
      <c r="DV1765" s="187"/>
      <c r="DW1765" s="187"/>
      <c r="DX1765" s="305">
        <f t="shared" ca="1" si="85"/>
        <v>0</v>
      </c>
      <c r="DY1765" s="305">
        <f t="shared" ca="1" si="86"/>
        <v>0</v>
      </c>
      <c r="DZ1765" s="305">
        <f t="shared" ca="1" si="87"/>
        <v>0</v>
      </c>
      <c r="EA1765" s="305">
        <f t="shared" ca="1" si="88"/>
        <v>0</v>
      </c>
      <c r="EC1765" s="304" t="s">
        <v>2356</v>
      </c>
      <c r="ED1765" s="187"/>
      <c r="EE1765" s="187"/>
      <c r="EF1765" s="187"/>
      <c r="EG1765" s="187"/>
      <c r="EH1765" s="305">
        <f t="shared" ca="1" si="89"/>
        <v>0</v>
      </c>
      <c r="EI1765" s="305">
        <f t="shared" ca="1" si="90"/>
        <v>0</v>
      </c>
      <c r="EJ1765" s="305">
        <f t="shared" ca="1" si="91"/>
        <v>0</v>
      </c>
      <c r="EK1765" s="305">
        <f t="shared" ca="1" si="92"/>
        <v>0</v>
      </c>
      <c r="EM1765" s="304" t="s">
        <v>2356</v>
      </c>
      <c r="EN1765" s="187"/>
      <c r="EO1765" s="187"/>
      <c r="EP1765" s="187"/>
      <c r="EQ1765" s="187"/>
      <c r="ER1765" s="305">
        <f t="shared" ca="1" si="93"/>
        <v>0</v>
      </c>
      <c r="ES1765" s="305">
        <f t="shared" ca="1" si="94"/>
        <v>0</v>
      </c>
      <c r="ET1765" s="305">
        <f t="shared" ca="1" si="95"/>
        <v>0</v>
      </c>
      <c r="EU1765" s="305">
        <f t="shared" ca="1" si="96"/>
        <v>0</v>
      </c>
      <c r="EW1765" s="304" t="s">
        <v>2356</v>
      </c>
      <c r="EX1765" s="187"/>
      <c r="EY1765" s="187"/>
      <c r="EZ1765" s="187"/>
      <c r="FA1765" s="187"/>
      <c r="FB1765" s="305">
        <f t="shared" ca="1" si="97"/>
        <v>0</v>
      </c>
      <c r="FC1765" s="305">
        <f t="shared" ca="1" si="98"/>
        <v>0</v>
      </c>
      <c r="FD1765" s="305">
        <f t="shared" ca="1" si="99"/>
        <v>0</v>
      </c>
      <c r="FE1765" s="305">
        <f t="shared" ca="1" si="100"/>
        <v>0</v>
      </c>
      <c r="FG1765" s="304" t="s">
        <v>2356</v>
      </c>
      <c r="FH1765" s="187"/>
      <c r="FI1765" s="187"/>
      <c r="FJ1765" s="187"/>
      <c r="FK1765" s="187"/>
      <c r="FL1765" s="305">
        <f t="shared" ca="1" si="101"/>
        <v>0</v>
      </c>
      <c r="FM1765" s="305">
        <f t="shared" ca="1" si="102"/>
        <v>0</v>
      </c>
      <c r="FN1765" s="305">
        <f t="shared" ca="1" si="103"/>
        <v>0</v>
      </c>
      <c r="FO1765" s="305">
        <f t="shared" ca="1" si="104"/>
        <v>0</v>
      </c>
      <c r="FP1765" s="22" t="str">
        <f ca="1">IF(FX1765&gt;0,MAX($FP$1750:FP1764)+1,"")</f>
        <v/>
      </c>
      <c r="FQ1765" s="304" t="s">
        <v>2356</v>
      </c>
      <c r="FT1765" s="294">
        <f t="shared" ca="1" si="105"/>
        <v>0</v>
      </c>
      <c r="FU1765" s="294">
        <f t="shared" ca="1" si="36"/>
        <v>0</v>
      </c>
      <c r="FV1765" s="294">
        <f t="shared" ca="1" si="36"/>
        <v>0</v>
      </c>
      <c r="FW1765" s="294">
        <f t="shared" ca="1" si="36"/>
        <v>0</v>
      </c>
      <c r="FX1765" s="294">
        <f t="shared" ca="1" si="106"/>
        <v>0</v>
      </c>
      <c r="FY1765" s="294"/>
    </row>
    <row r="1766" spans="1:181" hidden="1">
      <c r="C1766" s="304" t="s">
        <v>2357</v>
      </c>
      <c r="D1766" s="187"/>
      <c r="E1766" s="187"/>
      <c r="F1766" s="187"/>
      <c r="G1766" s="187"/>
      <c r="H1766" s="305">
        <f t="shared" ca="1" si="37"/>
        <v>0</v>
      </c>
      <c r="I1766" s="305">
        <f t="shared" ca="1" si="38"/>
        <v>0</v>
      </c>
      <c r="J1766" s="305">
        <f t="shared" ca="1" si="39"/>
        <v>0</v>
      </c>
      <c r="K1766" s="305">
        <f t="shared" ca="1" si="40"/>
        <v>0</v>
      </c>
      <c r="M1766" s="304" t="s">
        <v>2357</v>
      </c>
      <c r="N1766" s="187"/>
      <c r="O1766" s="187"/>
      <c r="P1766" s="187"/>
      <c r="Q1766" s="187"/>
      <c r="R1766" s="305">
        <f t="shared" ca="1" si="41"/>
        <v>0</v>
      </c>
      <c r="S1766" s="305">
        <f t="shared" ca="1" si="42"/>
        <v>0</v>
      </c>
      <c r="T1766" s="305">
        <f t="shared" ca="1" si="43"/>
        <v>0</v>
      </c>
      <c r="U1766" s="305">
        <f t="shared" ca="1" si="44"/>
        <v>0</v>
      </c>
      <c r="W1766" s="304" t="s">
        <v>2357</v>
      </c>
      <c r="X1766" s="187"/>
      <c r="Y1766" s="187"/>
      <c r="Z1766" s="187"/>
      <c r="AA1766" s="187"/>
      <c r="AB1766" s="305">
        <f t="shared" ca="1" si="45"/>
        <v>0</v>
      </c>
      <c r="AC1766" s="305">
        <f t="shared" ca="1" si="46"/>
        <v>0</v>
      </c>
      <c r="AD1766" s="305">
        <f t="shared" ca="1" si="47"/>
        <v>0</v>
      </c>
      <c r="AE1766" s="305">
        <f t="shared" ca="1" si="48"/>
        <v>0</v>
      </c>
      <c r="AG1766" s="304" t="s">
        <v>2357</v>
      </c>
      <c r="AH1766" s="187"/>
      <c r="AI1766" s="187"/>
      <c r="AJ1766" s="187"/>
      <c r="AK1766" s="187"/>
      <c r="AL1766" s="305">
        <f t="shared" ca="1" si="49"/>
        <v>0</v>
      </c>
      <c r="AM1766" s="305">
        <f t="shared" ca="1" si="50"/>
        <v>0</v>
      </c>
      <c r="AN1766" s="305">
        <f t="shared" ca="1" si="51"/>
        <v>0</v>
      </c>
      <c r="AO1766" s="305">
        <f t="shared" ca="1" si="52"/>
        <v>0</v>
      </c>
      <c r="AQ1766" s="304" t="s">
        <v>2357</v>
      </c>
      <c r="AR1766" s="187"/>
      <c r="AS1766" s="187"/>
      <c r="AT1766" s="187"/>
      <c r="AU1766" s="187"/>
      <c r="AV1766" s="305">
        <f t="shared" ca="1" si="53"/>
        <v>0</v>
      </c>
      <c r="AW1766" s="305">
        <f t="shared" ca="1" si="54"/>
        <v>0</v>
      </c>
      <c r="AX1766" s="305">
        <f t="shared" ca="1" si="55"/>
        <v>0</v>
      </c>
      <c r="AY1766" s="305">
        <f t="shared" ca="1" si="56"/>
        <v>0</v>
      </c>
      <c r="BA1766" s="304" t="s">
        <v>2357</v>
      </c>
      <c r="BB1766" s="187"/>
      <c r="BC1766" s="187"/>
      <c r="BD1766" s="187"/>
      <c r="BE1766" s="187"/>
      <c r="BF1766" s="305">
        <f t="shared" ca="1" si="57"/>
        <v>0</v>
      </c>
      <c r="BG1766" s="305">
        <f t="shared" ca="1" si="58"/>
        <v>0</v>
      </c>
      <c r="BH1766" s="305">
        <f t="shared" ca="1" si="59"/>
        <v>0</v>
      </c>
      <c r="BI1766" s="305">
        <f t="shared" ca="1" si="60"/>
        <v>0</v>
      </c>
      <c r="BK1766" s="304" t="s">
        <v>2357</v>
      </c>
      <c r="BL1766" s="187"/>
      <c r="BM1766" s="187"/>
      <c r="BN1766" s="187"/>
      <c r="BO1766" s="187"/>
      <c r="BP1766" s="305">
        <f t="shared" ca="1" si="61"/>
        <v>0</v>
      </c>
      <c r="BQ1766" s="305">
        <f t="shared" ca="1" si="62"/>
        <v>0</v>
      </c>
      <c r="BR1766" s="305">
        <f t="shared" ca="1" si="63"/>
        <v>0</v>
      </c>
      <c r="BS1766" s="305">
        <f t="shared" ca="1" si="64"/>
        <v>0</v>
      </c>
      <c r="BU1766" s="304" t="s">
        <v>2357</v>
      </c>
      <c r="BV1766" s="187"/>
      <c r="BW1766" s="187"/>
      <c r="BX1766" s="187"/>
      <c r="BY1766" s="187"/>
      <c r="BZ1766" s="305">
        <f t="shared" ca="1" si="65"/>
        <v>0</v>
      </c>
      <c r="CA1766" s="305">
        <f t="shared" ca="1" si="66"/>
        <v>0</v>
      </c>
      <c r="CB1766" s="305">
        <f t="shared" ca="1" si="67"/>
        <v>0</v>
      </c>
      <c r="CC1766" s="305">
        <f t="shared" ca="1" si="68"/>
        <v>0</v>
      </c>
      <c r="CE1766" s="304" t="s">
        <v>2357</v>
      </c>
      <c r="CF1766" s="187"/>
      <c r="CG1766" s="187"/>
      <c r="CH1766" s="187"/>
      <c r="CI1766" s="187"/>
      <c r="CJ1766" s="305">
        <f t="shared" ca="1" si="69"/>
        <v>0</v>
      </c>
      <c r="CK1766" s="305">
        <f t="shared" ca="1" si="70"/>
        <v>0</v>
      </c>
      <c r="CL1766" s="305">
        <f t="shared" ca="1" si="71"/>
        <v>0</v>
      </c>
      <c r="CM1766" s="305">
        <f t="shared" ca="1" si="72"/>
        <v>0</v>
      </c>
      <c r="CO1766" s="304" t="s">
        <v>2357</v>
      </c>
      <c r="CP1766" s="187"/>
      <c r="CQ1766" s="187"/>
      <c r="CR1766" s="187"/>
      <c r="CS1766" s="187"/>
      <c r="CT1766" s="305">
        <f t="shared" ca="1" si="73"/>
        <v>0</v>
      </c>
      <c r="CU1766" s="305">
        <f t="shared" ca="1" si="74"/>
        <v>0</v>
      </c>
      <c r="CV1766" s="305">
        <f t="shared" ca="1" si="75"/>
        <v>0</v>
      </c>
      <c r="CW1766" s="305">
        <f t="shared" ca="1" si="76"/>
        <v>0</v>
      </c>
      <c r="CY1766" s="304" t="s">
        <v>2357</v>
      </c>
      <c r="CZ1766" s="187"/>
      <c r="DA1766" s="187"/>
      <c r="DB1766" s="187"/>
      <c r="DC1766" s="187"/>
      <c r="DD1766" s="305">
        <f t="shared" ca="1" si="77"/>
        <v>0</v>
      </c>
      <c r="DE1766" s="305">
        <f t="shared" ca="1" si="78"/>
        <v>0</v>
      </c>
      <c r="DF1766" s="305">
        <f t="shared" ca="1" si="79"/>
        <v>0</v>
      </c>
      <c r="DG1766" s="305">
        <f t="shared" ca="1" si="80"/>
        <v>0</v>
      </c>
      <c r="DI1766" s="304" t="s">
        <v>2357</v>
      </c>
      <c r="DJ1766" s="187"/>
      <c r="DK1766" s="187"/>
      <c r="DL1766" s="187"/>
      <c r="DM1766" s="187"/>
      <c r="DN1766" s="305">
        <f t="shared" ca="1" si="81"/>
        <v>0</v>
      </c>
      <c r="DO1766" s="305">
        <f t="shared" ca="1" si="82"/>
        <v>0</v>
      </c>
      <c r="DP1766" s="305">
        <f t="shared" ca="1" si="83"/>
        <v>0</v>
      </c>
      <c r="DQ1766" s="305">
        <f t="shared" ca="1" si="84"/>
        <v>0</v>
      </c>
      <c r="DS1766" s="304" t="s">
        <v>2357</v>
      </c>
      <c r="DT1766" s="187"/>
      <c r="DU1766" s="187"/>
      <c r="DV1766" s="187"/>
      <c r="DW1766" s="187"/>
      <c r="DX1766" s="305">
        <f t="shared" ca="1" si="85"/>
        <v>0</v>
      </c>
      <c r="DY1766" s="305">
        <f t="shared" ca="1" si="86"/>
        <v>0</v>
      </c>
      <c r="DZ1766" s="305">
        <f t="shared" ca="1" si="87"/>
        <v>0</v>
      </c>
      <c r="EA1766" s="305">
        <f t="shared" ca="1" si="88"/>
        <v>0</v>
      </c>
      <c r="EC1766" s="304" t="s">
        <v>2357</v>
      </c>
      <c r="ED1766" s="187"/>
      <c r="EE1766" s="187"/>
      <c r="EF1766" s="187"/>
      <c r="EG1766" s="187"/>
      <c r="EH1766" s="305">
        <f t="shared" ca="1" si="89"/>
        <v>0</v>
      </c>
      <c r="EI1766" s="305">
        <f t="shared" ca="1" si="90"/>
        <v>0</v>
      </c>
      <c r="EJ1766" s="305">
        <f t="shared" ca="1" si="91"/>
        <v>0</v>
      </c>
      <c r="EK1766" s="305">
        <f t="shared" ca="1" si="92"/>
        <v>0</v>
      </c>
      <c r="EM1766" s="304" t="s">
        <v>2357</v>
      </c>
      <c r="EN1766" s="187"/>
      <c r="EO1766" s="187"/>
      <c r="EP1766" s="187"/>
      <c r="EQ1766" s="187"/>
      <c r="ER1766" s="305">
        <f t="shared" ca="1" si="93"/>
        <v>0</v>
      </c>
      <c r="ES1766" s="305">
        <f t="shared" ca="1" si="94"/>
        <v>0</v>
      </c>
      <c r="ET1766" s="305">
        <f t="shared" ca="1" si="95"/>
        <v>0</v>
      </c>
      <c r="EU1766" s="305">
        <f t="shared" ca="1" si="96"/>
        <v>0</v>
      </c>
      <c r="EW1766" s="304" t="s">
        <v>2357</v>
      </c>
      <c r="EX1766" s="187"/>
      <c r="EY1766" s="187"/>
      <c r="EZ1766" s="187"/>
      <c r="FA1766" s="187"/>
      <c r="FB1766" s="305">
        <f t="shared" ca="1" si="97"/>
        <v>0</v>
      </c>
      <c r="FC1766" s="305">
        <f t="shared" ca="1" si="98"/>
        <v>0</v>
      </c>
      <c r="FD1766" s="305">
        <f t="shared" ca="1" si="99"/>
        <v>0</v>
      </c>
      <c r="FE1766" s="305">
        <f t="shared" ca="1" si="100"/>
        <v>0</v>
      </c>
      <c r="FG1766" s="304" t="s">
        <v>2357</v>
      </c>
      <c r="FH1766" s="187"/>
      <c r="FI1766" s="187"/>
      <c r="FJ1766" s="187"/>
      <c r="FK1766" s="187"/>
      <c r="FL1766" s="305">
        <f t="shared" ca="1" si="101"/>
        <v>0</v>
      </c>
      <c r="FM1766" s="305">
        <f t="shared" ca="1" si="102"/>
        <v>0</v>
      </c>
      <c r="FN1766" s="305">
        <f t="shared" ca="1" si="103"/>
        <v>0</v>
      </c>
      <c r="FO1766" s="305">
        <f t="shared" ca="1" si="104"/>
        <v>0</v>
      </c>
      <c r="FP1766" s="22" t="str">
        <f ca="1">IF(FX1766&gt;0,MAX($FP$1750:FP1765)+1,"")</f>
        <v/>
      </c>
      <c r="FQ1766" s="304" t="s">
        <v>2357</v>
      </c>
      <c r="FT1766" s="294">
        <f t="shared" ca="1" si="105"/>
        <v>0</v>
      </c>
      <c r="FU1766" s="294">
        <f t="shared" ca="1" si="36"/>
        <v>0</v>
      </c>
      <c r="FV1766" s="294">
        <f t="shared" ca="1" si="36"/>
        <v>0</v>
      </c>
      <c r="FW1766" s="294">
        <f t="shared" ca="1" si="36"/>
        <v>0</v>
      </c>
      <c r="FX1766" s="294">
        <f t="shared" ca="1" si="106"/>
        <v>0</v>
      </c>
      <c r="FY1766" s="294"/>
    </row>
    <row r="1767" spans="1:181" hidden="1">
      <c r="C1767" s="304" t="s">
        <v>2358</v>
      </c>
      <c r="D1767" s="187"/>
      <c r="E1767" s="187"/>
      <c r="F1767" s="187"/>
      <c r="G1767" s="187"/>
      <c r="H1767" s="305">
        <f t="shared" ca="1" si="37"/>
        <v>0</v>
      </c>
      <c r="I1767" s="305">
        <f t="shared" ca="1" si="38"/>
        <v>0</v>
      </c>
      <c r="J1767" s="305">
        <f t="shared" ca="1" si="39"/>
        <v>0</v>
      </c>
      <c r="K1767" s="305">
        <f t="shared" ca="1" si="40"/>
        <v>0</v>
      </c>
      <c r="M1767" s="304" t="s">
        <v>2358</v>
      </c>
      <c r="N1767" s="187"/>
      <c r="O1767" s="187"/>
      <c r="P1767" s="187"/>
      <c r="Q1767" s="187"/>
      <c r="R1767" s="305">
        <f t="shared" ca="1" si="41"/>
        <v>0</v>
      </c>
      <c r="S1767" s="305">
        <f t="shared" ca="1" si="42"/>
        <v>0</v>
      </c>
      <c r="T1767" s="305">
        <f t="shared" ca="1" si="43"/>
        <v>0</v>
      </c>
      <c r="U1767" s="305">
        <f t="shared" ca="1" si="44"/>
        <v>0</v>
      </c>
      <c r="W1767" s="304" t="s">
        <v>2358</v>
      </c>
      <c r="X1767" s="187"/>
      <c r="Y1767" s="187"/>
      <c r="Z1767" s="187"/>
      <c r="AA1767" s="187"/>
      <c r="AB1767" s="305">
        <f t="shared" ca="1" si="45"/>
        <v>0</v>
      </c>
      <c r="AC1767" s="305">
        <f t="shared" ca="1" si="46"/>
        <v>0</v>
      </c>
      <c r="AD1767" s="305">
        <f t="shared" ca="1" si="47"/>
        <v>0</v>
      </c>
      <c r="AE1767" s="305">
        <f t="shared" ca="1" si="48"/>
        <v>0</v>
      </c>
      <c r="AG1767" s="304" t="s">
        <v>2358</v>
      </c>
      <c r="AH1767" s="187"/>
      <c r="AI1767" s="187"/>
      <c r="AJ1767" s="187"/>
      <c r="AK1767" s="187"/>
      <c r="AL1767" s="305">
        <f t="shared" ca="1" si="49"/>
        <v>0</v>
      </c>
      <c r="AM1767" s="305">
        <f t="shared" ca="1" si="50"/>
        <v>0</v>
      </c>
      <c r="AN1767" s="305">
        <f t="shared" ca="1" si="51"/>
        <v>0</v>
      </c>
      <c r="AO1767" s="305">
        <f t="shared" ca="1" si="52"/>
        <v>0</v>
      </c>
      <c r="AQ1767" s="304" t="s">
        <v>2358</v>
      </c>
      <c r="AR1767" s="187"/>
      <c r="AS1767" s="187"/>
      <c r="AT1767" s="187"/>
      <c r="AU1767" s="187"/>
      <c r="AV1767" s="305">
        <f t="shared" ca="1" si="53"/>
        <v>0</v>
      </c>
      <c r="AW1767" s="305">
        <f t="shared" ca="1" si="54"/>
        <v>0</v>
      </c>
      <c r="AX1767" s="305">
        <f t="shared" ca="1" si="55"/>
        <v>0</v>
      </c>
      <c r="AY1767" s="305">
        <f t="shared" ca="1" si="56"/>
        <v>0</v>
      </c>
      <c r="BA1767" s="304" t="s">
        <v>2358</v>
      </c>
      <c r="BB1767" s="187"/>
      <c r="BC1767" s="187"/>
      <c r="BD1767" s="187"/>
      <c r="BE1767" s="187"/>
      <c r="BF1767" s="305">
        <f t="shared" ca="1" si="57"/>
        <v>0</v>
      </c>
      <c r="BG1767" s="305">
        <f t="shared" ca="1" si="58"/>
        <v>0</v>
      </c>
      <c r="BH1767" s="305">
        <f t="shared" ca="1" si="59"/>
        <v>0</v>
      </c>
      <c r="BI1767" s="305">
        <f t="shared" ca="1" si="60"/>
        <v>0</v>
      </c>
      <c r="BK1767" s="304" t="s">
        <v>2358</v>
      </c>
      <c r="BL1767" s="187"/>
      <c r="BM1767" s="187"/>
      <c r="BN1767" s="187"/>
      <c r="BO1767" s="187"/>
      <c r="BP1767" s="305">
        <f t="shared" ca="1" si="61"/>
        <v>0</v>
      </c>
      <c r="BQ1767" s="305">
        <f t="shared" ca="1" si="62"/>
        <v>0</v>
      </c>
      <c r="BR1767" s="305">
        <f t="shared" ca="1" si="63"/>
        <v>0</v>
      </c>
      <c r="BS1767" s="305">
        <f t="shared" ca="1" si="64"/>
        <v>0</v>
      </c>
      <c r="BU1767" s="304" t="s">
        <v>2358</v>
      </c>
      <c r="BV1767" s="187"/>
      <c r="BW1767" s="187"/>
      <c r="BX1767" s="187"/>
      <c r="BY1767" s="187"/>
      <c r="BZ1767" s="305">
        <f t="shared" ca="1" si="65"/>
        <v>0</v>
      </c>
      <c r="CA1767" s="305">
        <f t="shared" ca="1" si="66"/>
        <v>0</v>
      </c>
      <c r="CB1767" s="305">
        <f t="shared" ca="1" si="67"/>
        <v>0</v>
      </c>
      <c r="CC1767" s="305">
        <f t="shared" ca="1" si="68"/>
        <v>0</v>
      </c>
      <c r="CE1767" s="304" t="s">
        <v>2358</v>
      </c>
      <c r="CF1767" s="187"/>
      <c r="CG1767" s="187"/>
      <c r="CH1767" s="187"/>
      <c r="CI1767" s="187"/>
      <c r="CJ1767" s="305">
        <f t="shared" ca="1" si="69"/>
        <v>0</v>
      </c>
      <c r="CK1767" s="305">
        <f t="shared" ca="1" si="70"/>
        <v>0</v>
      </c>
      <c r="CL1767" s="305">
        <f t="shared" ca="1" si="71"/>
        <v>0</v>
      </c>
      <c r="CM1767" s="305">
        <f t="shared" ca="1" si="72"/>
        <v>0</v>
      </c>
      <c r="CO1767" s="304" t="s">
        <v>2358</v>
      </c>
      <c r="CP1767" s="187"/>
      <c r="CQ1767" s="187"/>
      <c r="CR1767" s="187"/>
      <c r="CS1767" s="187"/>
      <c r="CT1767" s="305">
        <f t="shared" ca="1" si="73"/>
        <v>0</v>
      </c>
      <c r="CU1767" s="305">
        <f t="shared" ca="1" si="74"/>
        <v>0</v>
      </c>
      <c r="CV1767" s="305">
        <f t="shared" ca="1" si="75"/>
        <v>0</v>
      </c>
      <c r="CW1767" s="305">
        <f t="shared" ca="1" si="76"/>
        <v>0</v>
      </c>
      <c r="CY1767" s="304" t="s">
        <v>2358</v>
      </c>
      <c r="CZ1767" s="187"/>
      <c r="DA1767" s="187"/>
      <c r="DB1767" s="187"/>
      <c r="DC1767" s="187"/>
      <c r="DD1767" s="305">
        <f t="shared" ca="1" si="77"/>
        <v>0</v>
      </c>
      <c r="DE1767" s="305">
        <f t="shared" ca="1" si="78"/>
        <v>0</v>
      </c>
      <c r="DF1767" s="305">
        <f t="shared" ca="1" si="79"/>
        <v>0</v>
      </c>
      <c r="DG1767" s="305">
        <f t="shared" ca="1" si="80"/>
        <v>0</v>
      </c>
      <c r="DI1767" s="304" t="s">
        <v>2358</v>
      </c>
      <c r="DJ1767" s="187"/>
      <c r="DK1767" s="187"/>
      <c r="DL1767" s="187"/>
      <c r="DM1767" s="187"/>
      <c r="DN1767" s="305">
        <f t="shared" ca="1" si="81"/>
        <v>0</v>
      </c>
      <c r="DO1767" s="305">
        <f t="shared" ca="1" si="82"/>
        <v>0</v>
      </c>
      <c r="DP1767" s="305">
        <f t="shared" ca="1" si="83"/>
        <v>0</v>
      </c>
      <c r="DQ1767" s="305">
        <f t="shared" ca="1" si="84"/>
        <v>0</v>
      </c>
      <c r="DS1767" s="304" t="s">
        <v>2358</v>
      </c>
      <c r="DT1767" s="187"/>
      <c r="DU1767" s="187"/>
      <c r="DV1767" s="187"/>
      <c r="DW1767" s="187"/>
      <c r="DX1767" s="305">
        <f t="shared" ca="1" si="85"/>
        <v>0</v>
      </c>
      <c r="DY1767" s="305">
        <f t="shared" ca="1" si="86"/>
        <v>0</v>
      </c>
      <c r="DZ1767" s="305">
        <f t="shared" ca="1" si="87"/>
        <v>0</v>
      </c>
      <c r="EA1767" s="305">
        <f t="shared" ca="1" si="88"/>
        <v>0</v>
      </c>
      <c r="EC1767" s="304" t="s">
        <v>2358</v>
      </c>
      <c r="ED1767" s="187"/>
      <c r="EE1767" s="187"/>
      <c r="EF1767" s="187"/>
      <c r="EG1767" s="187"/>
      <c r="EH1767" s="305">
        <f t="shared" ca="1" si="89"/>
        <v>0</v>
      </c>
      <c r="EI1767" s="305">
        <f t="shared" ca="1" si="90"/>
        <v>0</v>
      </c>
      <c r="EJ1767" s="305">
        <f t="shared" ca="1" si="91"/>
        <v>0</v>
      </c>
      <c r="EK1767" s="305">
        <f t="shared" ca="1" si="92"/>
        <v>0</v>
      </c>
      <c r="EM1767" s="304" t="s">
        <v>2358</v>
      </c>
      <c r="EN1767" s="187"/>
      <c r="EO1767" s="187"/>
      <c r="EP1767" s="187"/>
      <c r="EQ1767" s="187"/>
      <c r="ER1767" s="305">
        <f t="shared" ca="1" si="93"/>
        <v>0</v>
      </c>
      <c r="ES1767" s="305">
        <f t="shared" ca="1" si="94"/>
        <v>0</v>
      </c>
      <c r="ET1767" s="305">
        <f t="shared" ca="1" si="95"/>
        <v>0</v>
      </c>
      <c r="EU1767" s="305">
        <f t="shared" ca="1" si="96"/>
        <v>0</v>
      </c>
      <c r="EW1767" s="304" t="s">
        <v>2358</v>
      </c>
      <c r="EX1767" s="187"/>
      <c r="EY1767" s="187"/>
      <c r="EZ1767" s="187"/>
      <c r="FA1767" s="187"/>
      <c r="FB1767" s="305">
        <f t="shared" ca="1" si="97"/>
        <v>0</v>
      </c>
      <c r="FC1767" s="305">
        <f t="shared" ca="1" si="98"/>
        <v>0</v>
      </c>
      <c r="FD1767" s="305">
        <f t="shared" ca="1" si="99"/>
        <v>0</v>
      </c>
      <c r="FE1767" s="305">
        <f t="shared" ca="1" si="100"/>
        <v>0</v>
      </c>
      <c r="FG1767" s="304" t="s">
        <v>2358</v>
      </c>
      <c r="FH1767" s="187"/>
      <c r="FI1767" s="187"/>
      <c r="FJ1767" s="187"/>
      <c r="FK1767" s="187"/>
      <c r="FL1767" s="305">
        <f t="shared" ca="1" si="101"/>
        <v>0</v>
      </c>
      <c r="FM1767" s="305">
        <f t="shared" ca="1" si="102"/>
        <v>0</v>
      </c>
      <c r="FN1767" s="305">
        <f t="shared" ca="1" si="103"/>
        <v>0</v>
      </c>
      <c r="FO1767" s="305">
        <f t="shared" ca="1" si="104"/>
        <v>0</v>
      </c>
      <c r="FP1767" s="22" t="str">
        <f ca="1">IF(FX1767&gt;0,MAX($FP$1750:FP1766)+1,"")</f>
        <v/>
      </c>
      <c r="FQ1767" s="304" t="s">
        <v>2358</v>
      </c>
      <c r="FT1767" s="294">
        <f t="shared" ca="1" si="105"/>
        <v>0</v>
      </c>
      <c r="FU1767" s="294">
        <f t="shared" ca="1" si="36"/>
        <v>0</v>
      </c>
      <c r="FV1767" s="294">
        <f t="shared" ca="1" si="36"/>
        <v>0</v>
      </c>
      <c r="FW1767" s="294">
        <f t="shared" ca="1" si="36"/>
        <v>0</v>
      </c>
      <c r="FX1767" s="294">
        <f t="shared" ca="1" si="106"/>
        <v>0</v>
      </c>
      <c r="FY1767" s="294"/>
    </row>
    <row r="1768" spans="1:181" hidden="1">
      <c r="C1768" s="304" t="s">
        <v>2359</v>
      </c>
      <c r="D1768" s="187"/>
      <c r="E1768" s="187"/>
      <c r="F1768" s="187"/>
      <c r="G1768" s="187"/>
      <c r="H1768" s="305">
        <f t="shared" ca="1" si="37"/>
        <v>0</v>
      </c>
      <c r="I1768" s="305">
        <f t="shared" ca="1" si="38"/>
        <v>0</v>
      </c>
      <c r="J1768" s="305">
        <f t="shared" ca="1" si="39"/>
        <v>0</v>
      </c>
      <c r="K1768" s="305">
        <f t="shared" ca="1" si="40"/>
        <v>0</v>
      </c>
      <c r="M1768" s="304" t="s">
        <v>2359</v>
      </c>
      <c r="N1768" s="187"/>
      <c r="O1768" s="187"/>
      <c r="P1768" s="187"/>
      <c r="Q1768" s="187"/>
      <c r="R1768" s="305">
        <f t="shared" ca="1" si="41"/>
        <v>0</v>
      </c>
      <c r="S1768" s="305">
        <f t="shared" ca="1" si="42"/>
        <v>0</v>
      </c>
      <c r="T1768" s="305">
        <f t="shared" ca="1" si="43"/>
        <v>0</v>
      </c>
      <c r="U1768" s="305">
        <f t="shared" ca="1" si="44"/>
        <v>0</v>
      </c>
      <c r="W1768" s="304" t="s">
        <v>2359</v>
      </c>
      <c r="X1768" s="187"/>
      <c r="Y1768" s="187"/>
      <c r="Z1768" s="187"/>
      <c r="AA1768" s="187"/>
      <c r="AB1768" s="305">
        <f t="shared" ca="1" si="45"/>
        <v>0</v>
      </c>
      <c r="AC1768" s="305">
        <f t="shared" ca="1" si="46"/>
        <v>0</v>
      </c>
      <c r="AD1768" s="305">
        <f t="shared" ca="1" si="47"/>
        <v>0</v>
      </c>
      <c r="AE1768" s="305">
        <f t="shared" ca="1" si="48"/>
        <v>0</v>
      </c>
      <c r="AG1768" s="304" t="s">
        <v>2359</v>
      </c>
      <c r="AH1768" s="187"/>
      <c r="AI1768" s="187"/>
      <c r="AJ1768" s="187"/>
      <c r="AK1768" s="187"/>
      <c r="AL1768" s="305">
        <f t="shared" ca="1" si="49"/>
        <v>0</v>
      </c>
      <c r="AM1768" s="305">
        <f t="shared" ca="1" si="50"/>
        <v>0</v>
      </c>
      <c r="AN1768" s="305">
        <f t="shared" ca="1" si="51"/>
        <v>0</v>
      </c>
      <c r="AO1768" s="305">
        <f t="shared" ca="1" si="52"/>
        <v>0</v>
      </c>
      <c r="AQ1768" s="304" t="s">
        <v>2359</v>
      </c>
      <c r="AR1768" s="187"/>
      <c r="AS1768" s="187"/>
      <c r="AT1768" s="187"/>
      <c r="AU1768" s="187"/>
      <c r="AV1768" s="305">
        <f t="shared" ca="1" si="53"/>
        <v>0</v>
      </c>
      <c r="AW1768" s="305">
        <f t="shared" ca="1" si="54"/>
        <v>0</v>
      </c>
      <c r="AX1768" s="305">
        <f t="shared" ca="1" si="55"/>
        <v>0</v>
      </c>
      <c r="AY1768" s="305">
        <f t="shared" ca="1" si="56"/>
        <v>0</v>
      </c>
      <c r="BA1768" s="304" t="s">
        <v>2359</v>
      </c>
      <c r="BB1768" s="187"/>
      <c r="BC1768" s="187"/>
      <c r="BD1768" s="187"/>
      <c r="BE1768" s="187"/>
      <c r="BF1768" s="305">
        <f t="shared" ca="1" si="57"/>
        <v>0</v>
      </c>
      <c r="BG1768" s="305">
        <f t="shared" ca="1" si="58"/>
        <v>0</v>
      </c>
      <c r="BH1768" s="305">
        <f t="shared" ca="1" si="59"/>
        <v>0</v>
      </c>
      <c r="BI1768" s="305">
        <f t="shared" ca="1" si="60"/>
        <v>0</v>
      </c>
      <c r="BK1768" s="304" t="s">
        <v>2359</v>
      </c>
      <c r="BL1768" s="187"/>
      <c r="BM1768" s="187"/>
      <c r="BN1768" s="187"/>
      <c r="BO1768" s="187"/>
      <c r="BP1768" s="305">
        <f t="shared" ca="1" si="61"/>
        <v>0</v>
      </c>
      <c r="BQ1768" s="305">
        <f t="shared" ca="1" si="62"/>
        <v>0</v>
      </c>
      <c r="BR1768" s="305">
        <f t="shared" ca="1" si="63"/>
        <v>0</v>
      </c>
      <c r="BS1768" s="305">
        <f t="shared" ca="1" si="64"/>
        <v>0</v>
      </c>
      <c r="BU1768" s="304" t="s">
        <v>2359</v>
      </c>
      <c r="BV1768" s="187"/>
      <c r="BW1768" s="187"/>
      <c r="BX1768" s="187"/>
      <c r="BY1768" s="187"/>
      <c r="BZ1768" s="305">
        <f t="shared" ca="1" si="65"/>
        <v>0</v>
      </c>
      <c r="CA1768" s="305">
        <f t="shared" ca="1" si="66"/>
        <v>0</v>
      </c>
      <c r="CB1768" s="305">
        <f t="shared" ca="1" si="67"/>
        <v>0</v>
      </c>
      <c r="CC1768" s="305">
        <f t="shared" ca="1" si="68"/>
        <v>0</v>
      </c>
      <c r="CE1768" s="304" t="s">
        <v>2359</v>
      </c>
      <c r="CF1768" s="187"/>
      <c r="CG1768" s="187"/>
      <c r="CH1768" s="187"/>
      <c r="CI1768" s="187"/>
      <c r="CJ1768" s="305">
        <f t="shared" ca="1" si="69"/>
        <v>0</v>
      </c>
      <c r="CK1768" s="305">
        <f t="shared" ca="1" si="70"/>
        <v>0</v>
      </c>
      <c r="CL1768" s="305">
        <f t="shared" ca="1" si="71"/>
        <v>0</v>
      </c>
      <c r="CM1768" s="305">
        <f t="shared" ca="1" si="72"/>
        <v>0</v>
      </c>
      <c r="CO1768" s="304" t="s">
        <v>2359</v>
      </c>
      <c r="CP1768" s="187"/>
      <c r="CQ1768" s="187"/>
      <c r="CR1768" s="187"/>
      <c r="CS1768" s="187"/>
      <c r="CT1768" s="305">
        <f t="shared" ca="1" si="73"/>
        <v>0</v>
      </c>
      <c r="CU1768" s="305">
        <f t="shared" ca="1" si="74"/>
        <v>0</v>
      </c>
      <c r="CV1768" s="305">
        <f t="shared" ca="1" si="75"/>
        <v>0</v>
      </c>
      <c r="CW1768" s="305">
        <f t="shared" ca="1" si="76"/>
        <v>0</v>
      </c>
      <c r="CY1768" s="304" t="s">
        <v>2359</v>
      </c>
      <c r="CZ1768" s="187"/>
      <c r="DA1768" s="187"/>
      <c r="DB1768" s="187"/>
      <c r="DC1768" s="187"/>
      <c r="DD1768" s="305">
        <f t="shared" ca="1" si="77"/>
        <v>0</v>
      </c>
      <c r="DE1768" s="305">
        <f t="shared" ca="1" si="78"/>
        <v>0</v>
      </c>
      <c r="DF1768" s="305">
        <f t="shared" ca="1" si="79"/>
        <v>0</v>
      </c>
      <c r="DG1768" s="305">
        <f t="shared" ca="1" si="80"/>
        <v>0</v>
      </c>
      <c r="DI1768" s="304" t="s">
        <v>2359</v>
      </c>
      <c r="DJ1768" s="187"/>
      <c r="DK1768" s="187"/>
      <c r="DL1768" s="187"/>
      <c r="DM1768" s="187"/>
      <c r="DN1768" s="305">
        <f t="shared" ca="1" si="81"/>
        <v>0</v>
      </c>
      <c r="DO1768" s="305">
        <f t="shared" ca="1" si="82"/>
        <v>0</v>
      </c>
      <c r="DP1768" s="305">
        <f t="shared" ca="1" si="83"/>
        <v>0</v>
      </c>
      <c r="DQ1768" s="305">
        <f t="shared" ca="1" si="84"/>
        <v>0</v>
      </c>
      <c r="DS1768" s="304" t="s">
        <v>2359</v>
      </c>
      <c r="DT1768" s="187"/>
      <c r="DU1768" s="187"/>
      <c r="DV1768" s="187"/>
      <c r="DW1768" s="187"/>
      <c r="DX1768" s="305">
        <f t="shared" ca="1" si="85"/>
        <v>0</v>
      </c>
      <c r="DY1768" s="305">
        <f t="shared" ca="1" si="86"/>
        <v>0</v>
      </c>
      <c r="DZ1768" s="305">
        <f t="shared" ca="1" si="87"/>
        <v>0</v>
      </c>
      <c r="EA1768" s="305">
        <f t="shared" ca="1" si="88"/>
        <v>0</v>
      </c>
      <c r="EC1768" s="304" t="s">
        <v>2359</v>
      </c>
      <c r="ED1768" s="187"/>
      <c r="EE1768" s="187"/>
      <c r="EF1768" s="187"/>
      <c r="EG1768" s="187"/>
      <c r="EH1768" s="305">
        <f t="shared" ca="1" si="89"/>
        <v>0</v>
      </c>
      <c r="EI1768" s="305">
        <f t="shared" ca="1" si="90"/>
        <v>0</v>
      </c>
      <c r="EJ1768" s="305">
        <f t="shared" ca="1" si="91"/>
        <v>0</v>
      </c>
      <c r="EK1768" s="305">
        <f t="shared" ca="1" si="92"/>
        <v>0</v>
      </c>
      <c r="EM1768" s="304" t="s">
        <v>2359</v>
      </c>
      <c r="EN1768" s="187"/>
      <c r="EO1768" s="187"/>
      <c r="EP1768" s="187"/>
      <c r="EQ1768" s="187"/>
      <c r="ER1768" s="305">
        <f t="shared" ca="1" si="93"/>
        <v>0</v>
      </c>
      <c r="ES1768" s="305">
        <f t="shared" ca="1" si="94"/>
        <v>0</v>
      </c>
      <c r="ET1768" s="305">
        <f t="shared" ca="1" si="95"/>
        <v>0</v>
      </c>
      <c r="EU1768" s="305">
        <f t="shared" ca="1" si="96"/>
        <v>0</v>
      </c>
      <c r="EW1768" s="304" t="s">
        <v>2359</v>
      </c>
      <c r="EX1768" s="187"/>
      <c r="EY1768" s="187"/>
      <c r="EZ1768" s="187"/>
      <c r="FA1768" s="187"/>
      <c r="FB1768" s="305">
        <f t="shared" ca="1" si="97"/>
        <v>0</v>
      </c>
      <c r="FC1768" s="305">
        <f t="shared" ca="1" si="98"/>
        <v>0</v>
      </c>
      <c r="FD1768" s="305">
        <f t="shared" ca="1" si="99"/>
        <v>0</v>
      </c>
      <c r="FE1768" s="305">
        <f t="shared" ca="1" si="100"/>
        <v>0</v>
      </c>
      <c r="FG1768" s="304" t="s">
        <v>2359</v>
      </c>
      <c r="FH1768" s="187"/>
      <c r="FI1768" s="187"/>
      <c r="FJ1768" s="187"/>
      <c r="FK1768" s="187"/>
      <c r="FL1768" s="305">
        <f t="shared" ca="1" si="101"/>
        <v>0</v>
      </c>
      <c r="FM1768" s="305">
        <f t="shared" ca="1" si="102"/>
        <v>0</v>
      </c>
      <c r="FN1768" s="305">
        <f t="shared" ca="1" si="103"/>
        <v>0</v>
      </c>
      <c r="FO1768" s="305">
        <f t="shared" ca="1" si="104"/>
        <v>0</v>
      </c>
      <c r="FP1768" s="22" t="str">
        <f ca="1">IF(FX1768&gt;0,MAX($FP$1750:FP1767)+1,"")</f>
        <v/>
      </c>
      <c r="FQ1768" s="304" t="s">
        <v>2359</v>
      </c>
      <c r="FT1768" s="294">
        <f t="shared" ca="1" si="105"/>
        <v>0</v>
      </c>
      <c r="FU1768" s="294">
        <f t="shared" ref="FU1768" ca="1" si="107">FM1768+FC1768+ES1768+EI1768+DY1768+DO1768+DE1768+CU1768+CK1768+CA1768+BQ1768+BG1768+AW1768+AM1768+AC1768+S1768+I1768</f>
        <v>0</v>
      </c>
      <c r="FV1768" s="294">
        <f t="shared" ref="FV1768" ca="1" si="108">FN1768+FD1768+ET1768+EJ1768+DZ1768+DP1768+DF1768+CV1768+CL1768+CB1768+BR1768+BH1768+AX1768+AN1768+AD1768+T1768+J1768</f>
        <v>0</v>
      </c>
      <c r="FW1768" s="294">
        <f t="shared" ref="FW1768" ca="1" si="109">FO1768+FE1768+EU1768+EK1768+EA1768+DQ1768+DG1768+CW1768+CM1768+CC1768+BS1768+BI1768+AY1768+AO1768+AE1768+U1768+K1768</f>
        <v>0</v>
      </c>
      <c r="FX1768" s="294">
        <f t="shared" ca="1" si="106"/>
        <v>0</v>
      </c>
      <c r="FY1768" s="294"/>
    </row>
    <row r="1769" spans="1:181" hidden="1">
      <c r="C1769" s="187"/>
      <c r="D1769" s="187"/>
      <c r="E1769" s="187"/>
      <c r="F1769" s="187"/>
      <c r="G1769" s="187"/>
      <c r="H1769" s="187"/>
      <c r="I1769" s="187"/>
      <c r="J1769" s="187"/>
      <c r="K1769" s="187"/>
    </row>
    <row r="1770" spans="1:181" hidden="1">
      <c r="C1770" s="187"/>
      <c r="D1770" s="187"/>
      <c r="E1770" s="187"/>
      <c r="F1770" s="187"/>
      <c r="G1770" s="187"/>
      <c r="H1770" s="187"/>
      <c r="I1770" s="187"/>
      <c r="J1770" s="187"/>
      <c r="K1770" s="187"/>
    </row>
    <row r="1771" spans="1:181" hidden="1">
      <c r="C1771" s="293" t="s">
        <v>2347</v>
      </c>
      <c r="D1771" s="293"/>
      <c r="E1771" s="293"/>
      <c r="F1771" s="293"/>
      <c r="G1771" s="293"/>
      <c r="H1771" s="293"/>
      <c r="I1771" s="293"/>
      <c r="J1771" s="293"/>
      <c r="K1771" s="293"/>
      <c r="M1771" s="293" t="s">
        <v>2348</v>
      </c>
      <c r="N1771" s="293"/>
      <c r="O1771" s="293"/>
      <c r="P1771" s="293"/>
      <c r="Q1771" s="293"/>
      <c r="R1771" s="293"/>
      <c r="S1771" s="293"/>
      <c r="T1771" s="293"/>
      <c r="U1771" s="293"/>
      <c r="W1771" s="293" t="s">
        <v>2375</v>
      </c>
      <c r="X1771" s="293"/>
      <c r="Y1771" s="293"/>
      <c r="Z1771" s="293"/>
      <c r="AA1771" s="293"/>
      <c r="AB1771" s="293"/>
      <c r="AC1771" s="293"/>
      <c r="AD1771" s="293"/>
      <c r="AE1771" s="293"/>
      <c r="AG1771" s="293" t="s">
        <v>2376</v>
      </c>
      <c r="AH1771" s="293"/>
      <c r="AI1771" s="293"/>
      <c r="AJ1771" s="293"/>
      <c r="AK1771" s="293"/>
      <c r="AL1771" s="293"/>
      <c r="AM1771" s="293"/>
      <c r="AN1771" s="293"/>
      <c r="AO1771" s="293"/>
      <c r="AQ1771" s="293" t="s">
        <v>2377</v>
      </c>
      <c r="AR1771" s="293"/>
      <c r="AS1771" s="293"/>
      <c r="AT1771" s="293"/>
      <c r="AU1771" s="293"/>
      <c r="AV1771" s="293"/>
      <c r="AW1771" s="293"/>
      <c r="AX1771" s="293"/>
      <c r="AY1771" s="293"/>
      <c r="BA1771" s="293" t="s">
        <v>2363</v>
      </c>
      <c r="BB1771" s="293"/>
      <c r="BC1771" s="293"/>
      <c r="BD1771" s="293"/>
      <c r="BE1771" s="293"/>
      <c r="BF1771" s="293"/>
      <c r="BG1771" s="293"/>
      <c r="BH1771" s="293"/>
      <c r="BI1771" s="293"/>
      <c r="BK1771" s="293" t="s">
        <v>2378</v>
      </c>
      <c r="BL1771" s="293"/>
      <c r="BM1771" s="293"/>
      <c r="BN1771" s="293"/>
      <c r="BO1771" s="293"/>
      <c r="BP1771" s="293"/>
      <c r="BQ1771" s="293"/>
      <c r="BR1771" s="293"/>
      <c r="BS1771" s="293"/>
      <c r="BU1771" s="293" t="s">
        <v>2379</v>
      </c>
      <c r="BV1771" s="293"/>
      <c r="BW1771" s="293"/>
      <c r="BX1771" s="293"/>
      <c r="BY1771" s="293"/>
      <c r="BZ1771" s="293"/>
      <c r="CA1771" s="293"/>
      <c r="CB1771" s="293"/>
      <c r="CC1771" s="293"/>
      <c r="CE1771" s="293" t="s">
        <v>2380</v>
      </c>
      <c r="CF1771" s="293"/>
      <c r="CG1771" s="293"/>
      <c r="CH1771" s="293"/>
      <c r="CI1771" s="293"/>
      <c r="CJ1771" s="293"/>
      <c r="CK1771" s="293"/>
      <c r="CL1771" s="293"/>
      <c r="CM1771" s="293"/>
      <c r="CO1771" s="293" t="s">
        <v>2367</v>
      </c>
      <c r="CP1771" s="293"/>
      <c r="CQ1771" s="293"/>
      <c r="CR1771" s="293"/>
      <c r="CS1771" s="293"/>
      <c r="CT1771" s="293"/>
      <c r="CU1771" s="293"/>
      <c r="CV1771" s="293"/>
      <c r="CW1771" s="293"/>
      <c r="CY1771" s="293" t="s">
        <v>2368</v>
      </c>
      <c r="CZ1771" s="293"/>
      <c r="DA1771" s="293"/>
      <c r="DB1771" s="293"/>
      <c r="DC1771" s="293"/>
      <c r="DD1771" s="293"/>
      <c r="DE1771" s="293"/>
      <c r="DF1771" s="293"/>
      <c r="DG1771" s="293"/>
      <c r="DI1771" s="293" t="s">
        <v>2381</v>
      </c>
      <c r="DJ1771" s="293"/>
      <c r="DK1771" s="293"/>
      <c r="DL1771" s="293"/>
      <c r="DM1771" s="293"/>
      <c r="DN1771" s="293"/>
      <c r="DO1771" s="293"/>
      <c r="DP1771" s="293"/>
      <c r="DQ1771" s="293"/>
      <c r="DS1771" s="293" t="s">
        <v>2382</v>
      </c>
      <c r="DT1771" s="293"/>
      <c r="DU1771" s="293"/>
      <c r="DV1771" s="293"/>
      <c r="DW1771" s="293"/>
      <c r="DX1771" s="293"/>
      <c r="DY1771" s="293"/>
      <c r="DZ1771" s="293"/>
      <c r="EA1771" s="293"/>
      <c r="EC1771" s="293" t="s">
        <v>2383</v>
      </c>
      <c r="ED1771" s="293"/>
      <c r="EE1771" s="293"/>
      <c r="EF1771" s="293"/>
      <c r="EG1771" s="293"/>
      <c r="EH1771" s="293"/>
      <c r="EI1771" s="293"/>
      <c r="EJ1771" s="293"/>
      <c r="EK1771" s="293"/>
      <c r="EM1771" s="293" t="s">
        <v>2372</v>
      </c>
      <c r="EN1771" s="293"/>
      <c r="EO1771" s="293"/>
      <c r="EP1771" s="293"/>
      <c r="EQ1771" s="293"/>
      <c r="ER1771" s="293"/>
      <c r="ES1771" s="293"/>
      <c r="ET1771" s="293"/>
      <c r="EU1771" s="293"/>
      <c r="EW1771" s="293" t="s">
        <v>2384</v>
      </c>
      <c r="EX1771" s="293"/>
      <c r="EY1771" s="293"/>
      <c r="EZ1771" s="293"/>
      <c r="FA1771" s="293"/>
      <c r="FB1771" s="293"/>
      <c r="FC1771" s="293"/>
      <c r="FD1771" s="293"/>
      <c r="FE1771" s="293"/>
      <c r="FG1771" s="293" t="s">
        <v>2385</v>
      </c>
      <c r="FH1771" s="293"/>
      <c r="FI1771" s="293"/>
      <c r="FJ1771" s="293"/>
      <c r="FK1771" s="293"/>
      <c r="FL1771" s="293"/>
      <c r="FM1771" s="293"/>
      <c r="FN1771" s="293"/>
      <c r="FO1771" s="293"/>
    </row>
    <row r="1772" spans="1:181" ht="45" hidden="1">
      <c r="C1772" s="306" t="s">
        <v>2340</v>
      </c>
      <c r="D1772" s="307" t="s">
        <v>319</v>
      </c>
      <c r="E1772" s="307"/>
      <c r="F1772" s="307" t="s">
        <v>320</v>
      </c>
      <c r="G1772" s="307"/>
      <c r="H1772" s="307" t="s">
        <v>321</v>
      </c>
      <c r="I1772" s="307"/>
      <c r="J1772" s="307" t="s">
        <v>322</v>
      </c>
      <c r="K1772" s="307"/>
      <c r="M1772" s="306" t="s">
        <v>2340</v>
      </c>
      <c r="N1772" s="307" t="s">
        <v>319</v>
      </c>
      <c r="O1772" s="307"/>
      <c r="P1772" s="307" t="s">
        <v>320</v>
      </c>
      <c r="Q1772" s="307"/>
      <c r="R1772" s="307" t="s">
        <v>321</v>
      </c>
      <c r="S1772" s="307"/>
      <c r="T1772" s="307" t="s">
        <v>322</v>
      </c>
      <c r="U1772" s="307"/>
      <c r="W1772" s="306" t="s">
        <v>2340</v>
      </c>
      <c r="X1772" s="307" t="s">
        <v>319</v>
      </c>
      <c r="Y1772" s="307"/>
      <c r="Z1772" s="307" t="s">
        <v>320</v>
      </c>
      <c r="AA1772" s="307"/>
      <c r="AB1772" s="307" t="s">
        <v>321</v>
      </c>
      <c r="AC1772" s="307"/>
      <c r="AD1772" s="307" t="s">
        <v>322</v>
      </c>
      <c r="AE1772" s="307"/>
      <c r="AG1772" s="306" t="s">
        <v>2340</v>
      </c>
      <c r="AH1772" s="307" t="s">
        <v>319</v>
      </c>
      <c r="AI1772" s="307"/>
      <c r="AJ1772" s="307" t="s">
        <v>320</v>
      </c>
      <c r="AK1772" s="307"/>
      <c r="AL1772" s="307" t="s">
        <v>321</v>
      </c>
      <c r="AM1772" s="307"/>
      <c r="AN1772" s="307" t="s">
        <v>322</v>
      </c>
      <c r="AO1772" s="307"/>
      <c r="AQ1772" s="306" t="s">
        <v>2340</v>
      </c>
      <c r="AR1772" s="307" t="s">
        <v>319</v>
      </c>
      <c r="AS1772" s="307"/>
      <c r="AT1772" s="307" t="s">
        <v>320</v>
      </c>
      <c r="AU1772" s="307"/>
      <c r="AV1772" s="307" t="s">
        <v>321</v>
      </c>
      <c r="AW1772" s="307"/>
      <c r="AX1772" s="307" t="s">
        <v>322</v>
      </c>
      <c r="AY1772" s="307"/>
      <c r="BA1772" s="306" t="s">
        <v>2340</v>
      </c>
      <c r="BB1772" s="307" t="s">
        <v>319</v>
      </c>
      <c r="BC1772" s="307"/>
      <c r="BD1772" s="307" t="s">
        <v>320</v>
      </c>
      <c r="BE1772" s="307"/>
      <c r="BF1772" s="307" t="s">
        <v>321</v>
      </c>
      <c r="BG1772" s="307"/>
      <c r="BH1772" s="307" t="s">
        <v>322</v>
      </c>
      <c r="BI1772" s="307"/>
      <c r="BK1772" s="306" t="s">
        <v>2340</v>
      </c>
      <c r="BL1772" s="307" t="s">
        <v>319</v>
      </c>
      <c r="BM1772" s="307"/>
      <c r="BN1772" s="307" t="s">
        <v>320</v>
      </c>
      <c r="BO1772" s="307"/>
      <c r="BP1772" s="307" t="s">
        <v>321</v>
      </c>
      <c r="BQ1772" s="307"/>
      <c r="BR1772" s="307" t="s">
        <v>322</v>
      </c>
      <c r="BS1772" s="307"/>
      <c r="BU1772" s="306" t="s">
        <v>2340</v>
      </c>
      <c r="BV1772" s="307" t="s">
        <v>319</v>
      </c>
      <c r="BW1772" s="307"/>
      <c r="BX1772" s="307" t="s">
        <v>320</v>
      </c>
      <c r="BY1772" s="307"/>
      <c r="BZ1772" s="307" t="s">
        <v>321</v>
      </c>
      <c r="CA1772" s="307"/>
      <c r="CB1772" s="307" t="s">
        <v>322</v>
      </c>
      <c r="CC1772" s="307"/>
      <c r="CE1772" s="306" t="s">
        <v>2340</v>
      </c>
      <c r="CF1772" s="307" t="s">
        <v>319</v>
      </c>
      <c r="CG1772" s="307"/>
      <c r="CH1772" s="307" t="s">
        <v>320</v>
      </c>
      <c r="CI1772" s="307"/>
      <c r="CJ1772" s="307" t="s">
        <v>321</v>
      </c>
      <c r="CK1772" s="307"/>
      <c r="CL1772" s="307" t="s">
        <v>322</v>
      </c>
      <c r="CM1772" s="307"/>
      <c r="CO1772" s="306" t="s">
        <v>2340</v>
      </c>
      <c r="CP1772" s="307" t="s">
        <v>319</v>
      </c>
      <c r="CQ1772" s="307"/>
      <c r="CR1772" s="307" t="s">
        <v>320</v>
      </c>
      <c r="CS1772" s="307"/>
      <c r="CT1772" s="307" t="s">
        <v>321</v>
      </c>
      <c r="CU1772" s="307"/>
      <c r="CV1772" s="307" t="s">
        <v>322</v>
      </c>
      <c r="CW1772" s="307"/>
      <c r="CY1772" s="306" t="s">
        <v>2340</v>
      </c>
      <c r="CZ1772" s="307" t="s">
        <v>319</v>
      </c>
      <c r="DA1772" s="307"/>
      <c r="DB1772" s="307" t="s">
        <v>320</v>
      </c>
      <c r="DC1772" s="307"/>
      <c r="DD1772" s="307" t="s">
        <v>321</v>
      </c>
      <c r="DE1772" s="307"/>
      <c r="DF1772" s="307" t="s">
        <v>322</v>
      </c>
      <c r="DG1772" s="307"/>
      <c r="DI1772" s="306" t="s">
        <v>2340</v>
      </c>
      <c r="DJ1772" s="307" t="s">
        <v>319</v>
      </c>
      <c r="DK1772" s="307"/>
      <c r="DL1772" s="307" t="s">
        <v>320</v>
      </c>
      <c r="DM1772" s="307"/>
      <c r="DN1772" s="307" t="s">
        <v>321</v>
      </c>
      <c r="DO1772" s="307"/>
      <c r="DP1772" s="307" t="s">
        <v>322</v>
      </c>
      <c r="DQ1772" s="307"/>
      <c r="DS1772" s="306" t="s">
        <v>2340</v>
      </c>
      <c r="DT1772" s="307" t="s">
        <v>319</v>
      </c>
      <c r="DU1772" s="307"/>
      <c r="DV1772" s="307" t="s">
        <v>320</v>
      </c>
      <c r="DW1772" s="307"/>
      <c r="DX1772" s="307" t="s">
        <v>321</v>
      </c>
      <c r="DY1772" s="307"/>
      <c r="DZ1772" s="307" t="s">
        <v>322</v>
      </c>
      <c r="EA1772" s="307"/>
      <c r="EC1772" s="306" t="s">
        <v>2340</v>
      </c>
      <c r="ED1772" s="307" t="s">
        <v>319</v>
      </c>
      <c r="EE1772" s="307"/>
      <c r="EF1772" s="307" t="s">
        <v>320</v>
      </c>
      <c r="EG1772" s="307"/>
      <c r="EH1772" s="307" t="s">
        <v>321</v>
      </c>
      <c r="EI1772" s="307"/>
      <c r="EJ1772" s="307" t="s">
        <v>322</v>
      </c>
      <c r="EK1772" s="307"/>
      <c r="EM1772" s="306" t="s">
        <v>2340</v>
      </c>
      <c r="EN1772" s="307" t="s">
        <v>319</v>
      </c>
      <c r="EO1772" s="307"/>
      <c r="EP1772" s="307" t="s">
        <v>320</v>
      </c>
      <c r="EQ1772" s="307"/>
      <c r="ER1772" s="307" t="s">
        <v>321</v>
      </c>
      <c r="ES1772" s="307"/>
      <c r="ET1772" s="307" t="s">
        <v>322</v>
      </c>
      <c r="EU1772" s="307"/>
      <c r="EW1772" s="306" t="s">
        <v>2340</v>
      </c>
      <c r="EX1772" s="307" t="s">
        <v>319</v>
      </c>
      <c r="EY1772" s="307"/>
      <c r="EZ1772" s="307" t="s">
        <v>320</v>
      </c>
      <c r="FA1772" s="307"/>
      <c r="FB1772" s="307" t="s">
        <v>321</v>
      </c>
      <c r="FC1772" s="307"/>
      <c r="FD1772" s="307" t="s">
        <v>322</v>
      </c>
      <c r="FE1772" s="307"/>
      <c r="FG1772" s="306" t="s">
        <v>2340</v>
      </c>
      <c r="FH1772" s="307" t="s">
        <v>319</v>
      </c>
      <c r="FI1772" s="307"/>
      <c r="FJ1772" s="307" t="s">
        <v>320</v>
      </c>
      <c r="FK1772" s="307"/>
      <c r="FL1772" s="307" t="s">
        <v>321</v>
      </c>
      <c r="FM1772" s="307"/>
      <c r="FN1772" s="307" t="s">
        <v>322</v>
      </c>
      <c r="FO1772" s="307"/>
    </row>
    <row r="1773" spans="1:181" hidden="1">
      <c r="A1773" s="22">
        <v>1</v>
      </c>
      <c r="B1773" s="22" t="str">
        <f ca="1">IF(ISERROR(INDEX(WS,ROWS($A$1773:$A1773))),"",MID(INDEX(WS,ROWS($A$1773:$A1773)), FIND("]",INDEX(WS,ROWS($A$1773:$A1773)))+1,32))&amp;T(NOW())</f>
        <v>Програм</v>
      </c>
      <c r="C1773" s="187">
        <f t="shared" ref="C1773:C1804" ca="1" si="110">IF($B1773&lt;&gt;"",INDIRECT("'"&amp;$B1773&amp;"'"&amp;"!y3"),"")</f>
        <v>0</v>
      </c>
      <c r="D1773" s="568">
        <f ca="1">IF($B1773&lt;&gt;"",INDIRECT("'"&amp;$B1773&amp;"'"&amp;"!z3"),"")</f>
        <v>0</v>
      </c>
      <c r="E1773" s="568"/>
      <c r="F1773" s="568">
        <f ca="1">IF($B1773&lt;&gt;"",INDIRECT("'"&amp;$B1773&amp;"'"&amp;"!ab3"),"")</f>
        <v>0</v>
      </c>
      <c r="G1773" s="568"/>
      <c r="H1773" s="568">
        <f ca="1">IF($B1773&lt;&gt;"",INDIRECT("'"&amp;$B1773&amp;"'"&amp;"!ad3"),"")</f>
        <v>0</v>
      </c>
      <c r="I1773" s="568"/>
      <c r="J1773" s="568">
        <f ca="1">IF($B1773&lt;&gt;"",INDIRECT("'"&amp;$B1773&amp;"'"&amp;"!af3"),"")</f>
        <v>0</v>
      </c>
      <c r="K1773" s="568"/>
      <c r="M1773" s="187">
        <f ca="1">IF($B1773&lt;&gt;"",INDIRECT("'"&amp;$B1773&amp;"'"&amp;"!y4"),"")</f>
        <v>0</v>
      </c>
      <c r="N1773" s="568">
        <f ca="1">IF($B1773&lt;&gt;"",INDIRECT("'"&amp;$B1773&amp;"'"&amp;"!z4"),"")</f>
        <v>0</v>
      </c>
      <c r="O1773" s="568"/>
      <c r="P1773" s="568">
        <f ca="1">IF($B1773&lt;&gt;"",INDIRECT("'"&amp;$B1773&amp;"'"&amp;"!ab4"),"")</f>
        <v>0</v>
      </c>
      <c r="Q1773" s="568"/>
      <c r="R1773" s="568">
        <f ca="1">IF($B1773&lt;&gt;"",INDIRECT("'"&amp;$B1773&amp;"'"&amp;"!ad4"),"")</f>
        <v>0</v>
      </c>
      <c r="S1773" s="568"/>
      <c r="T1773" s="568">
        <f ca="1">IF($B1773&lt;&gt;"",INDIRECT("'"&amp;$B1773&amp;"'"&amp;"!af4"),"")</f>
        <v>0</v>
      </c>
      <c r="U1773" s="568"/>
      <c r="W1773" s="187">
        <f ca="1">IF($B1773&lt;&gt;"",INDIRECT("'"&amp;$B1773&amp;"'"&amp;"!y5"),"")</f>
        <v>0</v>
      </c>
      <c r="X1773" s="568">
        <f ca="1">IF($B1773&lt;&gt;"",INDIRECT("'"&amp;$B1773&amp;"'"&amp;"!z5"),"")</f>
        <v>0</v>
      </c>
      <c r="Y1773" s="568"/>
      <c r="Z1773" s="568">
        <f ca="1">IF($B1773&lt;&gt;"",INDIRECT("'"&amp;$B1773&amp;"'"&amp;"!ab5"),"")</f>
        <v>0</v>
      </c>
      <c r="AA1773" s="568"/>
      <c r="AB1773" s="568">
        <f ca="1">IF($B1773&lt;&gt;"",INDIRECT("'"&amp;$B1773&amp;"'"&amp;"!ad5"),"")</f>
        <v>0</v>
      </c>
      <c r="AC1773" s="568"/>
      <c r="AD1773" s="568">
        <f ca="1">IF($B1773&lt;&gt;"",INDIRECT("'"&amp;$B1773&amp;"'"&amp;"!af5"),"")</f>
        <v>0</v>
      </c>
      <c r="AE1773" s="568"/>
      <c r="AG1773" s="187">
        <f ca="1">IF($B1773&lt;&gt;"",INDIRECT("'"&amp;$B1773&amp;"'"&amp;"!y6"),"")</f>
        <v>0</v>
      </c>
      <c r="AH1773" s="568">
        <f ca="1">IF($B1773&lt;&gt;"",INDIRECT("'"&amp;$B1773&amp;"'"&amp;"!z6"),"")</f>
        <v>0</v>
      </c>
      <c r="AI1773" s="568"/>
      <c r="AJ1773" s="568">
        <f ca="1">IF($B1773&lt;&gt;"",INDIRECT("'"&amp;$B1773&amp;"'"&amp;"!ab6"),"")</f>
        <v>0</v>
      </c>
      <c r="AK1773" s="568"/>
      <c r="AL1773" s="568">
        <f ca="1">IF($B1773&lt;&gt;"",INDIRECT("'"&amp;$B1773&amp;"'"&amp;"!ad6"),"")</f>
        <v>0</v>
      </c>
      <c r="AM1773" s="568"/>
      <c r="AN1773" s="568">
        <f ca="1">IF($B1773&lt;&gt;"",INDIRECT("'"&amp;$B1773&amp;"'"&amp;"!af6"),"")</f>
        <v>0</v>
      </c>
      <c r="AO1773" s="568"/>
      <c r="AQ1773" s="187">
        <f ca="1">IF($B1773&lt;&gt;"",INDIRECT("'"&amp;$B1773&amp;"'"&amp;"!y7"),"")</f>
        <v>0</v>
      </c>
      <c r="AR1773" s="568">
        <f ca="1">IF($B1773&lt;&gt;"",INDIRECT("'"&amp;$B1773&amp;"'"&amp;"!z7"),"")</f>
        <v>0</v>
      </c>
      <c r="AS1773" s="568"/>
      <c r="AT1773" s="568">
        <f ca="1">IF($B1773&lt;&gt;"",INDIRECT("'"&amp;$B1773&amp;"'"&amp;"!ab7"),"")</f>
        <v>0</v>
      </c>
      <c r="AU1773" s="568"/>
      <c r="AV1773" s="568">
        <f ca="1">IF($B1773&lt;&gt;"",INDIRECT("'"&amp;$B1773&amp;"'"&amp;"!ad7"),"")</f>
        <v>0</v>
      </c>
      <c r="AW1773" s="568"/>
      <c r="AX1773" s="568">
        <f ca="1">IF($B1773&lt;&gt;"",INDIRECT("'"&amp;$B1773&amp;"'"&amp;"!af7"),"")</f>
        <v>0</v>
      </c>
      <c r="AY1773" s="568"/>
      <c r="BA1773" s="187">
        <f ca="1">IF($B1773&lt;&gt;"",INDIRECT("'"&amp;$B1773&amp;"'"&amp;"!y8"),"")</f>
        <v>0</v>
      </c>
      <c r="BB1773" s="568">
        <f ca="1">IF($B1773&lt;&gt;"",INDIRECT("'"&amp;$B1773&amp;"'"&amp;"!z8"),"")</f>
        <v>0</v>
      </c>
      <c r="BC1773" s="568"/>
      <c r="BD1773" s="568">
        <f ca="1">IF($B1773&lt;&gt;"",INDIRECT("'"&amp;$B1773&amp;"'"&amp;"!ab8"),"")</f>
        <v>0</v>
      </c>
      <c r="BE1773" s="568"/>
      <c r="BF1773" s="568">
        <f ca="1">IF($B1773&lt;&gt;"",INDIRECT("'"&amp;$B1773&amp;"'"&amp;"!ad8"),"")</f>
        <v>0</v>
      </c>
      <c r="BG1773" s="568"/>
      <c r="BH1773" s="568">
        <f ca="1">IF($B1773&lt;&gt;"",INDIRECT("'"&amp;$B1773&amp;"'"&amp;"!af8"),"")</f>
        <v>0</v>
      </c>
      <c r="BI1773" s="568"/>
      <c r="BK1773" s="187">
        <f ca="1">IF($B1773&lt;&gt;"",INDIRECT("'"&amp;$B1773&amp;"'"&amp;"!y9"),"")</f>
        <v>0</v>
      </c>
      <c r="BL1773" s="568">
        <f ca="1">IF($B1773&lt;&gt;"",INDIRECT("'"&amp;$B1773&amp;"'"&amp;"!z9"),"")</f>
        <v>0</v>
      </c>
      <c r="BM1773" s="568"/>
      <c r="BN1773" s="568">
        <f ca="1">IF($B1773&lt;&gt;"",INDIRECT("'"&amp;$B1773&amp;"'"&amp;"!ab9"),"")</f>
        <v>0</v>
      </c>
      <c r="BO1773" s="568"/>
      <c r="BP1773" s="568">
        <f ca="1">IF($B1773&lt;&gt;"",INDIRECT("'"&amp;$B1773&amp;"'"&amp;"!ad9"),"")</f>
        <v>0</v>
      </c>
      <c r="BQ1773" s="568"/>
      <c r="BR1773" s="568">
        <f ca="1">IF($B1773&lt;&gt;"",INDIRECT("'"&amp;$B1773&amp;"'"&amp;"!af9"),"")</f>
        <v>0</v>
      </c>
      <c r="BS1773" s="568"/>
      <c r="BU1773" s="187">
        <f ca="1">IF($B1773&lt;&gt;"",INDIRECT("'"&amp;$B1773&amp;"'"&amp;"!y10"),"")</f>
        <v>0</v>
      </c>
      <c r="BV1773" s="568">
        <f ca="1">IF($B1773&lt;&gt;"",INDIRECT("'"&amp;$B1773&amp;"'"&amp;"!z10"),"")</f>
        <v>0</v>
      </c>
      <c r="BW1773" s="568"/>
      <c r="BX1773" s="568">
        <f ca="1">IF($B1773&lt;&gt;"",INDIRECT("'"&amp;$B1773&amp;"'"&amp;"!ab10"),"")</f>
        <v>0</v>
      </c>
      <c r="BY1773" s="568"/>
      <c r="BZ1773" s="568">
        <f ca="1">IF($B1773&lt;&gt;"",INDIRECT("'"&amp;$B1773&amp;"'"&amp;"!ad10"),"")</f>
        <v>0</v>
      </c>
      <c r="CA1773" s="568"/>
      <c r="CB1773" s="568">
        <f ca="1">IF($B1773&lt;&gt;"",INDIRECT("'"&amp;$B1773&amp;"'"&amp;"!af10"),"")</f>
        <v>0</v>
      </c>
      <c r="CC1773" s="568"/>
      <c r="CE1773" s="187">
        <f ca="1">IF($B1773&lt;&gt;"",INDIRECT("'"&amp;$B1773&amp;"'"&amp;"!y11"),"")</f>
        <v>0</v>
      </c>
      <c r="CF1773" s="568">
        <f ca="1">IF($B1773&lt;&gt;"",INDIRECT("'"&amp;$B1773&amp;"'"&amp;"!z11"),"")</f>
        <v>0</v>
      </c>
      <c r="CG1773" s="568"/>
      <c r="CH1773" s="568">
        <f ca="1">IF($B1773&lt;&gt;"",INDIRECT("'"&amp;$B1773&amp;"'"&amp;"!ab11"),"")</f>
        <v>0</v>
      </c>
      <c r="CI1773" s="568"/>
      <c r="CJ1773" s="568">
        <f ca="1">IF($B1773&lt;&gt;"",INDIRECT("'"&amp;$B1773&amp;"'"&amp;"!ad11"),"")</f>
        <v>0</v>
      </c>
      <c r="CK1773" s="568"/>
      <c r="CL1773" s="568">
        <f ca="1">IF($B1773&lt;&gt;"",INDIRECT("'"&amp;$B1773&amp;"'"&amp;"!af11"),"")</f>
        <v>0</v>
      </c>
      <c r="CM1773" s="568"/>
      <c r="CO1773" s="187">
        <f ca="1">IF($B1773&lt;&gt;"",INDIRECT("'"&amp;$B1773&amp;"'"&amp;"!y12"),"")</f>
        <v>0</v>
      </c>
      <c r="CP1773" s="568">
        <f ca="1">IF($B1773&lt;&gt;"",INDIRECT("'"&amp;$B1773&amp;"'"&amp;"!z12"),"")</f>
        <v>0</v>
      </c>
      <c r="CQ1773" s="568"/>
      <c r="CR1773" s="568">
        <f ca="1">IF($B1773&lt;&gt;"",INDIRECT("'"&amp;$B1773&amp;"'"&amp;"!ab12"),"")</f>
        <v>0</v>
      </c>
      <c r="CS1773" s="568"/>
      <c r="CT1773" s="568">
        <f ca="1">IF($B1773&lt;&gt;"",INDIRECT("'"&amp;$B1773&amp;"'"&amp;"!ad12"),"")</f>
        <v>0</v>
      </c>
      <c r="CU1773" s="568"/>
      <c r="CV1773" s="568">
        <f ca="1">IF($B1773&lt;&gt;"",INDIRECT("'"&amp;$B1773&amp;"'"&amp;"!af12"),"")</f>
        <v>0</v>
      </c>
      <c r="CW1773" s="568"/>
      <c r="CY1773" s="187">
        <f ca="1">IF($B1773&lt;&gt;"",INDIRECT("'"&amp;$B1773&amp;"'"&amp;"!y13"),"")</f>
        <v>0</v>
      </c>
      <c r="CZ1773" s="568">
        <f ca="1">IF($B1773&lt;&gt;"",INDIRECT("'"&amp;$B1773&amp;"'"&amp;"!z13"),"")</f>
        <v>0</v>
      </c>
      <c r="DA1773" s="568"/>
      <c r="DB1773" s="568">
        <f ca="1">IF($B1773&lt;&gt;"",INDIRECT("'"&amp;$B1773&amp;"'"&amp;"!ab13"),"")</f>
        <v>0</v>
      </c>
      <c r="DC1773" s="568"/>
      <c r="DD1773" s="568">
        <f ca="1">IF($B1773&lt;&gt;"",INDIRECT("'"&amp;$B1773&amp;"'"&amp;"!ad13"),"")</f>
        <v>0</v>
      </c>
      <c r="DE1773" s="568"/>
      <c r="DF1773" s="568">
        <f ca="1">IF($B1773&lt;&gt;"",INDIRECT("'"&amp;$B1773&amp;"'"&amp;"!af13"),"")</f>
        <v>0</v>
      </c>
      <c r="DG1773" s="568"/>
      <c r="DI1773" s="187">
        <f ca="1">IF($B1773&lt;&gt;"",INDIRECT("'"&amp;$B1773&amp;"'"&amp;"!y14"),"")</f>
        <v>0</v>
      </c>
      <c r="DJ1773" s="568">
        <f ca="1">IF($B1773&lt;&gt;"",INDIRECT("'"&amp;$B1773&amp;"'"&amp;"!z14"),"")</f>
        <v>0</v>
      </c>
      <c r="DK1773" s="568"/>
      <c r="DL1773" s="568">
        <f ca="1">IF($B1773&lt;&gt;"",INDIRECT("'"&amp;$B1773&amp;"'"&amp;"!ab14"),"")</f>
        <v>0</v>
      </c>
      <c r="DM1773" s="568"/>
      <c r="DN1773" s="568">
        <f ca="1">IF($B1773&lt;&gt;"",INDIRECT("'"&amp;$B1773&amp;"'"&amp;"!ad14"),"")</f>
        <v>0</v>
      </c>
      <c r="DO1773" s="568"/>
      <c r="DP1773" s="568">
        <f ca="1">IF($B1773&lt;&gt;"",INDIRECT("'"&amp;$B1773&amp;"'"&amp;"!af14"),"")</f>
        <v>0</v>
      </c>
      <c r="DQ1773" s="568"/>
      <c r="DS1773" s="187">
        <f ca="1">IF($B1773&lt;&gt;"",INDIRECT("'"&amp;$B1773&amp;"'"&amp;"!y15"),"")</f>
        <v>0</v>
      </c>
      <c r="DT1773" s="568">
        <f ca="1">IF($B1773&lt;&gt;"",INDIRECT("'"&amp;$B1773&amp;"'"&amp;"!z15"),"")</f>
        <v>0</v>
      </c>
      <c r="DU1773" s="568"/>
      <c r="DV1773" s="568">
        <f ca="1">IF($B1773&lt;&gt;"",INDIRECT("'"&amp;$B1773&amp;"'"&amp;"!ab15"),"")</f>
        <v>0</v>
      </c>
      <c r="DW1773" s="568"/>
      <c r="DX1773" s="568">
        <f ca="1">IF($B1773&lt;&gt;"",INDIRECT("'"&amp;$B1773&amp;"'"&amp;"!ad15"),"")</f>
        <v>0</v>
      </c>
      <c r="DY1773" s="568"/>
      <c r="DZ1773" s="568">
        <f ca="1">IF($B1773&lt;&gt;"",INDIRECT("'"&amp;$B1773&amp;"'"&amp;"!af15"),"")</f>
        <v>0</v>
      </c>
      <c r="EA1773" s="568"/>
      <c r="EC1773" s="187">
        <f ca="1">IF($B1773&lt;&gt;"",INDIRECT("'"&amp;$B1773&amp;"'"&amp;"!y16"),"")</f>
        <v>0</v>
      </c>
      <c r="ED1773" s="568">
        <f ca="1">IF($B1773&lt;&gt;"",INDIRECT("'"&amp;$B1773&amp;"'"&amp;"!z16"),"")</f>
        <v>0</v>
      </c>
      <c r="EE1773" s="568"/>
      <c r="EF1773" s="568">
        <f ca="1">IF($B1773&lt;&gt;"",INDIRECT("'"&amp;$B1773&amp;"'"&amp;"!ab16"),"")</f>
        <v>0</v>
      </c>
      <c r="EG1773" s="568"/>
      <c r="EH1773" s="568">
        <f ca="1">IF($B1773&lt;&gt;"",INDIRECT("'"&amp;$B1773&amp;"'"&amp;"!ad16"),"")</f>
        <v>0</v>
      </c>
      <c r="EI1773" s="568"/>
      <c r="EJ1773" s="568">
        <f ca="1">IF($B1773&lt;&gt;"",INDIRECT("'"&amp;$B1773&amp;"'"&amp;"!af16"),"")</f>
        <v>0</v>
      </c>
      <c r="EK1773" s="568"/>
      <c r="EM1773" s="187">
        <f ca="1">IF($B1773&lt;&gt;"",INDIRECT("'"&amp;$B1773&amp;"'"&amp;"!y17"),"")</f>
        <v>0</v>
      </c>
      <c r="EN1773" s="568">
        <f ca="1">IF($B1773&lt;&gt;"",INDIRECT("'"&amp;$B1773&amp;"'"&amp;"!z17"),"")</f>
        <v>0</v>
      </c>
      <c r="EO1773" s="568"/>
      <c r="EP1773" s="568">
        <f ca="1">IF($B1773&lt;&gt;"",INDIRECT("'"&amp;$B1773&amp;"'"&amp;"!ab17"),"")</f>
        <v>0</v>
      </c>
      <c r="EQ1773" s="568"/>
      <c r="ER1773" s="568">
        <f ca="1">IF($B1773&lt;&gt;"",INDIRECT("'"&amp;$B1773&amp;"'"&amp;"!ad17"),"")</f>
        <v>0</v>
      </c>
      <c r="ES1773" s="568"/>
      <c r="ET1773" s="568">
        <f ca="1">IF($B1773&lt;&gt;"",INDIRECT("'"&amp;$B1773&amp;"'"&amp;"!af17"),"")</f>
        <v>0</v>
      </c>
      <c r="EU1773" s="568"/>
      <c r="EW1773" s="187">
        <f ca="1">IF($B1773&lt;&gt;"",INDIRECT("'"&amp;$B1773&amp;"'"&amp;"!y18"),"")</f>
        <v>0</v>
      </c>
      <c r="EX1773" s="568">
        <f ca="1">IF($B1773&lt;&gt;"",INDIRECT("'"&amp;$B1773&amp;"'"&amp;"!z18"),"")</f>
        <v>0</v>
      </c>
      <c r="EY1773" s="568"/>
      <c r="EZ1773" s="568">
        <f ca="1">IF($B1773&lt;&gt;"",INDIRECT("'"&amp;$B1773&amp;"'"&amp;"!ab18"),"")</f>
        <v>0</v>
      </c>
      <c r="FA1773" s="568"/>
      <c r="FB1773" s="568">
        <f ca="1">IF($B1773&lt;&gt;"",INDIRECT("'"&amp;$B1773&amp;"'"&amp;"!ad18"),"")</f>
        <v>0</v>
      </c>
      <c r="FC1773" s="568"/>
      <c r="FD1773" s="568">
        <f ca="1">IF($B1773&lt;&gt;"",INDIRECT("'"&amp;$B1773&amp;"'"&amp;"!af18"),"")</f>
        <v>0</v>
      </c>
      <c r="FE1773" s="568"/>
      <c r="FG1773" s="187">
        <f ca="1">IF($B1773&lt;&gt;"",INDIRECT("'"&amp;$B1773&amp;"'"&amp;"!y19"),"")</f>
        <v>0</v>
      </c>
      <c r="FH1773" s="568">
        <f ca="1">IF($B1773&lt;&gt;"",INDIRECT("'"&amp;$B1773&amp;"'"&amp;"!z19"),"")</f>
        <v>0</v>
      </c>
      <c r="FI1773" s="568"/>
      <c r="FJ1773" s="568">
        <f ca="1">IF($B1773&lt;&gt;"",INDIRECT("'"&amp;$B1773&amp;"'"&amp;"!ab19"),"")</f>
        <v>0</v>
      </c>
      <c r="FK1773" s="568"/>
      <c r="FL1773" s="568">
        <f ca="1">IF($B1773&lt;&gt;"",INDIRECT("'"&amp;$B1773&amp;"'"&amp;"!ad19"),"")</f>
        <v>0</v>
      </c>
      <c r="FM1773" s="568"/>
      <c r="FN1773" s="568">
        <f ca="1">IF($B1773&lt;&gt;"",INDIRECT("'"&amp;$B1773&amp;"'"&amp;"!af19"),"")</f>
        <v>0</v>
      </c>
      <c r="FO1773" s="568"/>
    </row>
    <row r="1774" spans="1:181" hidden="1">
      <c r="A1774" s="22">
        <v>2</v>
      </c>
      <c r="B1774" s="22" t="str">
        <f ca="1">IF(ISERROR(INDEX(WS,ROWS($A$1773:$A1774))),"",MID(INDEX(WS,ROWS($A$1773:$A1774)), FIND("]",INDEX(WS,ROWS($A$1773:$A1774)))+1,32))&amp;T(NOW())</f>
        <v>Програмска активност</v>
      </c>
      <c r="C1774" s="187">
        <f t="shared" ca="1" si="110"/>
        <v>0</v>
      </c>
      <c r="D1774" s="568">
        <f t="shared" ref="D1774:D1837" ca="1" si="111">IF($B1774&lt;&gt;"",INDIRECT("'"&amp;$B1774&amp;"'"&amp;"!z3"),"")</f>
        <v>0</v>
      </c>
      <c r="E1774" s="568"/>
      <c r="F1774" s="568">
        <f t="shared" ref="F1774:F1837" ca="1" si="112">IF($B1774&lt;&gt;"",INDIRECT("'"&amp;$B1774&amp;"'"&amp;"!ab3"),"")</f>
        <v>0</v>
      </c>
      <c r="G1774" s="568"/>
      <c r="H1774" s="568">
        <f t="shared" ref="H1774:H1837" ca="1" si="113">IF($B1774&lt;&gt;"",INDIRECT("'"&amp;$B1774&amp;"'"&amp;"!ad3"),"")</f>
        <v>0</v>
      </c>
      <c r="I1774" s="568"/>
      <c r="J1774" s="568">
        <f t="shared" ref="J1774:J1837" ca="1" si="114">IF($B1774&lt;&gt;"",INDIRECT("'"&amp;$B1774&amp;"'"&amp;"!af3"),"")</f>
        <v>0</v>
      </c>
      <c r="K1774" s="568"/>
      <c r="M1774" s="187">
        <f t="shared" ref="M1774:M1837" ca="1" si="115">IF($B1774&lt;&gt;"",INDIRECT("'"&amp;$B1774&amp;"'"&amp;"!y4"),"")</f>
        <v>0</v>
      </c>
      <c r="N1774" s="568">
        <f t="shared" ref="N1774:N1837" ca="1" si="116">IF($B1774&lt;&gt;"",INDIRECT("'"&amp;$B1774&amp;"'"&amp;"!z4"),"")</f>
        <v>0</v>
      </c>
      <c r="O1774" s="568"/>
      <c r="P1774" s="568">
        <f t="shared" ref="P1774:P1837" ca="1" si="117">IF($B1774&lt;&gt;"",INDIRECT("'"&amp;$B1774&amp;"'"&amp;"!ab4"),"")</f>
        <v>0</v>
      </c>
      <c r="Q1774" s="568"/>
      <c r="R1774" s="568">
        <f t="shared" ref="R1774:R1837" ca="1" si="118">IF($B1774&lt;&gt;"",INDIRECT("'"&amp;$B1774&amp;"'"&amp;"!ad4"),"")</f>
        <v>0</v>
      </c>
      <c r="S1774" s="568"/>
      <c r="T1774" s="568">
        <f t="shared" ref="T1774:T1837" ca="1" si="119">IF($B1774&lt;&gt;"",INDIRECT("'"&amp;$B1774&amp;"'"&amp;"!af4"),"")</f>
        <v>0</v>
      </c>
      <c r="U1774" s="568"/>
      <c r="W1774" s="187">
        <f t="shared" ref="W1774:W1837" ca="1" si="120">IF($B1774&lt;&gt;"",INDIRECT("'"&amp;$B1774&amp;"'"&amp;"!y5"),"")</f>
        <v>0</v>
      </c>
      <c r="X1774" s="568">
        <f t="shared" ref="X1774:X1837" ca="1" si="121">IF($B1774&lt;&gt;"",INDIRECT("'"&amp;$B1774&amp;"'"&amp;"!z5"),"")</f>
        <v>0</v>
      </c>
      <c r="Y1774" s="568"/>
      <c r="Z1774" s="568">
        <f t="shared" ref="Z1774:Z1837" ca="1" si="122">IF($B1774&lt;&gt;"",INDIRECT("'"&amp;$B1774&amp;"'"&amp;"!ab5"),"")</f>
        <v>0</v>
      </c>
      <c r="AA1774" s="568"/>
      <c r="AB1774" s="568">
        <f t="shared" ref="AB1774:AB1837" ca="1" si="123">IF($B1774&lt;&gt;"",INDIRECT("'"&amp;$B1774&amp;"'"&amp;"!ad5"),"")</f>
        <v>0</v>
      </c>
      <c r="AC1774" s="568"/>
      <c r="AD1774" s="568">
        <f t="shared" ref="AD1774:AD1837" ca="1" si="124">IF($B1774&lt;&gt;"",INDIRECT("'"&amp;$B1774&amp;"'"&amp;"!af5"),"")</f>
        <v>0</v>
      </c>
      <c r="AE1774" s="568"/>
      <c r="AG1774" s="187">
        <f t="shared" ref="AG1774:AG1837" ca="1" si="125">IF($B1774&lt;&gt;"",INDIRECT("'"&amp;$B1774&amp;"'"&amp;"!y6"),"")</f>
        <v>0</v>
      </c>
      <c r="AH1774" s="568">
        <f t="shared" ref="AH1774:AH1837" ca="1" si="126">IF($B1774&lt;&gt;"",INDIRECT("'"&amp;$B1774&amp;"'"&amp;"!z6"),"")</f>
        <v>0</v>
      </c>
      <c r="AI1774" s="568"/>
      <c r="AJ1774" s="568">
        <f t="shared" ref="AJ1774:AJ1837" ca="1" si="127">IF($B1774&lt;&gt;"",INDIRECT("'"&amp;$B1774&amp;"'"&amp;"!ab6"),"")</f>
        <v>0</v>
      </c>
      <c r="AK1774" s="568"/>
      <c r="AL1774" s="568">
        <f t="shared" ref="AL1774:AL1837" ca="1" si="128">IF($B1774&lt;&gt;"",INDIRECT("'"&amp;$B1774&amp;"'"&amp;"!ad6"),"")</f>
        <v>0</v>
      </c>
      <c r="AM1774" s="568"/>
      <c r="AN1774" s="568">
        <f t="shared" ref="AN1774:AN1837" ca="1" si="129">IF($B1774&lt;&gt;"",INDIRECT("'"&amp;$B1774&amp;"'"&amp;"!af6"),"")</f>
        <v>0</v>
      </c>
      <c r="AO1774" s="568"/>
      <c r="AQ1774" s="187">
        <f t="shared" ref="AQ1774:AQ1837" ca="1" si="130">IF($B1774&lt;&gt;"",INDIRECT("'"&amp;$B1774&amp;"'"&amp;"!y7"),"")</f>
        <v>0</v>
      </c>
      <c r="AR1774" s="568">
        <f t="shared" ref="AR1774:AR1837" ca="1" si="131">IF($B1774&lt;&gt;"",INDIRECT("'"&amp;$B1774&amp;"'"&amp;"!z7"),"")</f>
        <v>0</v>
      </c>
      <c r="AS1774" s="568"/>
      <c r="AT1774" s="568">
        <f t="shared" ref="AT1774:AT1837" ca="1" si="132">IF($B1774&lt;&gt;"",INDIRECT("'"&amp;$B1774&amp;"'"&amp;"!ab7"),"")</f>
        <v>0</v>
      </c>
      <c r="AU1774" s="568"/>
      <c r="AV1774" s="568">
        <f t="shared" ref="AV1774:AV1837" ca="1" si="133">IF($B1774&lt;&gt;"",INDIRECT("'"&amp;$B1774&amp;"'"&amp;"!ad7"),"")</f>
        <v>0</v>
      </c>
      <c r="AW1774" s="568"/>
      <c r="AX1774" s="568">
        <f t="shared" ref="AX1774:AX1837" ca="1" si="134">IF($B1774&lt;&gt;"",INDIRECT("'"&amp;$B1774&amp;"'"&amp;"!af7"),"")</f>
        <v>0</v>
      </c>
      <c r="AY1774" s="568"/>
      <c r="BA1774" s="187">
        <f t="shared" ref="BA1774:BA1837" ca="1" si="135">IF($B1774&lt;&gt;"",INDIRECT("'"&amp;$B1774&amp;"'"&amp;"!y8"),"")</f>
        <v>0</v>
      </c>
      <c r="BB1774" s="568">
        <f t="shared" ref="BB1774:BB1837" ca="1" si="136">IF($B1774&lt;&gt;"",INDIRECT("'"&amp;$B1774&amp;"'"&amp;"!z8"),"")</f>
        <v>0</v>
      </c>
      <c r="BC1774" s="568"/>
      <c r="BD1774" s="568">
        <f t="shared" ref="BD1774:BD1837" ca="1" si="137">IF($B1774&lt;&gt;"",INDIRECT("'"&amp;$B1774&amp;"'"&amp;"!ab8"),"")</f>
        <v>0</v>
      </c>
      <c r="BE1774" s="568"/>
      <c r="BF1774" s="568">
        <f t="shared" ref="BF1774:BF1837" ca="1" si="138">IF($B1774&lt;&gt;"",INDIRECT("'"&amp;$B1774&amp;"'"&amp;"!ad8"),"")</f>
        <v>0</v>
      </c>
      <c r="BG1774" s="568"/>
      <c r="BH1774" s="568">
        <f t="shared" ref="BH1774:BH1837" ca="1" si="139">IF($B1774&lt;&gt;"",INDIRECT("'"&amp;$B1774&amp;"'"&amp;"!af8"),"")</f>
        <v>0</v>
      </c>
      <c r="BI1774" s="568"/>
      <c r="BK1774" s="187">
        <f t="shared" ref="BK1774:BK1837" ca="1" si="140">IF($B1774&lt;&gt;"",INDIRECT("'"&amp;$B1774&amp;"'"&amp;"!y9"),"")</f>
        <v>0</v>
      </c>
      <c r="BL1774" s="568">
        <f t="shared" ref="BL1774:BL1837" ca="1" si="141">IF($B1774&lt;&gt;"",INDIRECT("'"&amp;$B1774&amp;"'"&amp;"!z9"),"")</f>
        <v>0</v>
      </c>
      <c r="BM1774" s="568"/>
      <c r="BN1774" s="568">
        <f t="shared" ref="BN1774:BN1837" ca="1" si="142">IF($B1774&lt;&gt;"",INDIRECT("'"&amp;$B1774&amp;"'"&amp;"!ab9"),"")</f>
        <v>0</v>
      </c>
      <c r="BO1774" s="568"/>
      <c r="BP1774" s="568">
        <f t="shared" ref="BP1774:BP1837" ca="1" si="143">IF($B1774&lt;&gt;"",INDIRECT("'"&amp;$B1774&amp;"'"&amp;"!ad9"),"")</f>
        <v>0</v>
      </c>
      <c r="BQ1774" s="568"/>
      <c r="BR1774" s="568">
        <f t="shared" ref="BR1774:BR1837" ca="1" si="144">IF($B1774&lt;&gt;"",INDIRECT("'"&amp;$B1774&amp;"'"&amp;"!af9"),"")</f>
        <v>0</v>
      </c>
      <c r="BS1774" s="568"/>
      <c r="BU1774" s="187">
        <f t="shared" ref="BU1774:BU1837" ca="1" si="145">IF($B1774&lt;&gt;"",INDIRECT("'"&amp;$B1774&amp;"'"&amp;"!y10"),"")</f>
        <v>0</v>
      </c>
      <c r="BV1774" s="568">
        <f t="shared" ref="BV1774:BV1837" ca="1" si="146">IF($B1774&lt;&gt;"",INDIRECT("'"&amp;$B1774&amp;"'"&amp;"!z10"),"")</f>
        <v>0</v>
      </c>
      <c r="BW1774" s="568"/>
      <c r="BX1774" s="568">
        <f t="shared" ref="BX1774:BX1837" ca="1" si="147">IF($B1774&lt;&gt;"",INDIRECT("'"&amp;$B1774&amp;"'"&amp;"!ab10"),"")</f>
        <v>0</v>
      </c>
      <c r="BY1774" s="568"/>
      <c r="BZ1774" s="568">
        <f t="shared" ref="BZ1774:BZ1837" ca="1" si="148">IF($B1774&lt;&gt;"",INDIRECT("'"&amp;$B1774&amp;"'"&amp;"!ad10"),"")</f>
        <v>0</v>
      </c>
      <c r="CA1774" s="568"/>
      <c r="CB1774" s="568">
        <f t="shared" ref="CB1774:CB1837" ca="1" si="149">IF($B1774&lt;&gt;"",INDIRECT("'"&amp;$B1774&amp;"'"&amp;"!af10"),"")</f>
        <v>0</v>
      </c>
      <c r="CC1774" s="568"/>
      <c r="CE1774" s="187">
        <f t="shared" ref="CE1774:CE1837" ca="1" si="150">IF($B1774&lt;&gt;"",INDIRECT("'"&amp;$B1774&amp;"'"&amp;"!y11"),"")</f>
        <v>0</v>
      </c>
      <c r="CF1774" s="568">
        <f t="shared" ref="CF1774:CF1837" ca="1" si="151">IF($B1774&lt;&gt;"",INDIRECT("'"&amp;$B1774&amp;"'"&amp;"!z11"),"")</f>
        <v>0</v>
      </c>
      <c r="CG1774" s="568"/>
      <c r="CH1774" s="568">
        <f t="shared" ref="CH1774:CH1837" ca="1" si="152">IF($B1774&lt;&gt;"",INDIRECT("'"&amp;$B1774&amp;"'"&amp;"!ab11"),"")</f>
        <v>0</v>
      </c>
      <c r="CI1774" s="568"/>
      <c r="CJ1774" s="568">
        <f t="shared" ref="CJ1774:CJ1837" ca="1" si="153">IF($B1774&lt;&gt;"",INDIRECT("'"&amp;$B1774&amp;"'"&amp;"!ad11"),"")</f>
        <v>0</v>
      </c>
      <c r="CK1774" s="568"/>
      <c r="CL1774" s="568">
        <f t="shared" ref="CL1774:CL1837" ca="1" si="154">IF($B1774&lt;&gt;"",INDIRECT("'"&amp;$B1774&amp;"'"&amp;"!af11"),"")</f>
        <v>0</v>
      </c>
      <c r="CM1774" s="568"/>
      <c r="CO1774" s="187">
        <f t="shared" ref="CO1774:CO1837" ca="1" si="155">IF($B1774&lt;&gt;"",INDIRECT("'"&amp;$B1774&amp;"'"&amp;"!y12"),"")</f>
        <v>0</v>
      </c>
      <c r="CP1774" s="568">
        <f t="shared" ref="CP1774:CP1837" ca="1" si="156">IF($B1774&lt;&gt;"",INDIRECT("'"&amp;$B1774&amp;"'"&amp;"!z12"),"")</f>
        <v>0</v>
      </c>
      <c r="CQ1774" s="568"/>
      <c r="CR1774" s="568">
        <f t="shared" ref="CR1774:CR1837" ca="1" si="157">IF($B1774&lt;&gt;"",INDIRECT("'"&amp;$B1774&amp;"'"&amp;"!ab12"),"")</f>
        <v>0</v>
      </c>
      <c r="CS1774" s="568"/>
      <c r="CT1774" s="568">
        <f t="shared" ref="CT1774:CT1837" ca="1" si="158">IF($B1774&lt;&gt;"",INDIRECT("'"&amp;$B1774&amp;"'"&amp;"!ad12"),"")</f>
        <v>0</v>
      </c>
      <c r="CU1774" s="568"/>
      <c r="CV1774" s="568">
        <f t="shared" ref="CV1774:CV1837" ca="1" si="159">IF($B1774&lt;&gt;"",INDIRECT("'"&amp;$B1774&amp;"'"&amp;"!af12"),"")</f>
        <v>0</v>
      </c>
      <c r="CW1774" s="568"/>
      <c r="CY1774" s="187">
        <f t="shared" ref="CY1774:CY1837" ca="1" si="160">IF($B1774&lt;&gt;"",INDIRECT("'"&amp;$B1774&amp;"'"&amp;"!y13"),"")</f>
        <v>0</v>
      </c>
      <c r="CZ1774" s="568">
        <f t="shared" ref="CZ1774:CZ1837" ca="1" si="161">IF($B1774&lt;&gt;"",INDIRECT("'"&amp;$B1774&amp;"'"&amp;"!z13"),"")</f>
        <v>0</v>
      </c>
      <c r="DA1774" s="568"/>
      <c r="DB1774" s="568">
        <f t="shared" ref="DB1774:DB1837" ca="1" si="162">IF($B1774&lt;&gt;"",INDIRECT("'"&amp;$B1774&amp;"'"&amp;"!ab13"),"")</f>
        <v>0</v>
      </c>
      <c r="DC1774" s="568"/>
      <c r="DD1774" s="568">
        <f t="shared" ref="DD1774:DD1837" ca="1" si="163">IF($B1774&lt;&gt;"",INDIRECT("'"&amp;$B1774&amp;"'"&amp;"!ad13"),"")</f>
        <v>0</v>
      </c>
      <c r="DE1774" s="568"/>
      <c r="DF1774" s="568">
        <f t="shared" ref="DF1774:DF1837" ca="1" si="164">IF($B1774&lt;&gt;"",INDIRECT("'"&amp;$B1774&amp;"'"&amp;"!af13"),"")</f>
        <v>0</v>
      </c>
      <c r="DG1774" s="568"/>
      <c r="DI1774" s="187">
        <f t="shared" ref="DI1774:DI1837" ca="1" si="165">IF($B1774&lt;&gt;"",INDIRECT("'"&amp;$B1774&amp;"'"&amp;"!y14"),"")</f>
        <v>0</v>
      </c>
      <c r="DJ1774" s="568">
        <f t="shared" ref="DJ1774:DJ1837" ca="1" si="166">IF($B1774&lt;&gt;"",INDIRECT("'"&amp;$B1774&amp;"'"&amp;"!z14"),"")</f>
        <v>0</v>
      </c>
      <c r="DK1774" s="568"/>
      <c r="DL1774" s="568">
        <f t="shared" ref="DL1774:DL1837" ca="1" si="167">IF($B1774&lt;&gt;"",INDIRECT("'"&amp;$B1774&amp;"'"&amp;"!ab14"),"")</f>
        <v>0</v>
      </c>
      <c r="DM1774" s="568"/>
      <c r="DN1774" s="568">
        <f t="shared" ref="DN1774:DN1837" ca="1" si="168">IF($B1774&lt;&gt;"",INDIRECT("'"&amp;$B1774&amp;"'"&amp;"!ad14"),"")</f>
        <v>0</v>
      </c>
      <c r="DO1774" s="568"/>
      <c r="DP1774" s="568">
        <f t="shared" ref="DP1774:DP1837" ca="1" si="169">IF($B1774&lt;&gt;"",INDIRECT("'"&amp;$B1774&amp;"'"&amp;"!af14"),"")</f>
        <v>0</v>
      </c>
      <c r="DQ1774" s="568"/>
      <c r="DS1774" s="187">
        <f t="shared" ref="DS1774:DS1837" ca="1" si="170">IF($B1774&lt;&gt;"",INDIRECT("'"&amp;$B1774&amp;"'"&amp;"!y15"),"")</f>
        <v>0</v>
      </c>
      <c r="DT1774" s="568">
        <f t="shared" ref="DT1774:DT1837" ca="1" si="171">IF($B1774&lt;&gt;"",INDIRECT("'"&amp;$B1774&amp;"'"&amp;"!z15"),"")</f>
        <v>0</v>
      </c>
      <c r="DU1774" s="568"/>
      <c r="DV1774" s="568">
        <f t="shared" ref="DV1774:DV1837" ca="1" si="172">IF($B1774&lt;&gt;"",INDIRECT("'"&amp;$B1774&amp;"'"&amp;"!ab15"),"")</f>
        <v>0</v>
      </c>
      <c r="DW1774" s="568"/>
      <c r="DX1774" s="568">
        <f t="shared" ref="DX1774:DX1837" ca="1" si="173">IF($B1774&lt;&gt;"",INDIRECT("'"&amp;$B1774&amp;"'"&amp;"!ad15"),"")</f>
        <v>0</v>
      </c>
      <c r="DY1774" s="568"/>
      <c r="DZ1774" s="568">
        <f t="shared" ref="DZ1774:DZ1837" ca="1" si="174">IF($B1774&lt;&gt;"",INDIRECT("'"&amp;$B1774&amp;"'"&amp;"!af15"),"")</f>
        <v>0</v>
      </c>
      <c r="EA1774" s="568"/>
      <c r="EC1774" s="187">
        <f t="shared" ref="EC1774:EC1837" ca="1" si="175">IF($B1774&lt;&gt;"",INDIRECT("'"&amp;$B1774&amp;"'"&amp;"!y16"),"")</f>
        <v>0</v>
      </c>
      <c r="ED1774" s="568">
        <f t="shared" ref="ED1774:ED1837" ca="1" si="176">IF($B1774&lt;&gt;"",INDIRECT("'"&amp;$B1774&amp;"'"&amp;"!z16"),"")</f>
        <v>0</v>
      </c>
      <c r="EE1774" s="568"/>
      <c r="EF1774" s="568">
        <f t="shared" ref="EF1774:EF1837" ca="1" si="177">IF($B1774&lt;&gt;"",INDIRECT("'"&amp;$B1774&amp;"'"&amp;"!ab16"),"")</f>
        <v>0</v>
      </c>
      <c r="EG1774" s="568"/>
      <c r="EH1774" s="568">
        <f t="shared" ref="EH1774:EH1837" ca="1" si="178">IF($B1774&lt;&gt;"",INDIRECT("'"&amp;$B1774&amp;"'"&amp;"!ad16"),"")</f>
        <v>0</v>
      </c>
      <c r="EI1774" s="568"/>
      <c r="EJ1774" s="568">
        <f t="shared" ref="EJ1774:EJ1837" ca="1" si="179">IF($B1774&lt;&gt;"",INDIRECT("'"&amp;$B1774&amp;"'"&amp;"!af16"),"")</f>
        <v>0</v>
      </c>
      <c r="EK1774" s="568"/>
      <c r="EM1774" s="187">
        <f t="shared" ref="EM1774:EM1837" ca="1" si="180">IF($B1774&lt;&gt;"",INDIRECT("'"&amp;$B1774&amp;"'"&amp;"!y17"),"")</f>
        <v>0</v>
      </c>
      <c r="EN1774" s="568">
        <f t="shared" ref="EN1774:EN1837" ca="1" si="181">IF($B1774&lt;&gt;"",INDIRECT("'"&amp;$B1774&amp;"'"&amp;"!z17"),"")</f>
        <v>0</v>
      </c>
      <c r="EO1774" s="568"/>
      <c r="EP1774" s="568">
        <f t="shared" ref="EP1774:EP1837" ca="1" si="182">IF($B1774&lt;&gt;"",INDIRECT("'"&amp;$B1774&amp;"'"&amp;"!ab17"),"")</f>
        <v>0</v>
      </c>
      <c r="EQ1774" s="568"/>
      <c r="ER1774" s="568">
        <f t="shared" ref="ER1774:ER1837" ca="1" si="183">IF($B1774&lt;&gt;"",INDIRECT("'"&amp;$B1774&amp;"'"&amp;"!ad17"),"")</f>
        <v>0</v>
      </c>
      <c r="ES1774" s="568"/>
      <c r="ET1774" s="568">
        <f t="shared" ref="ET1774:ET1837" ca="1" si="184">IF($B1774&lt;&gt;"",INDIRECT("'"&amp;$B1774&amp;"'"&amp;"!af17"),"")</f>
        <v>0</v>
      </c>
      <c r="EU1774" s="568"/>
      <c r="EW1774" s="187">
        <f t="shared" ref="EW1774:EW1837" ca="1" si="185">IF($B1774&lt;&gt;"",INDIRECT("'"&amp;$B1774&amp;"'"&amp;"!y18"),"")</f>
        <v>0</v>
      </c>
      <c r="EX1774" s="568">
        <f t="shared" ref="EX1774:EX1837" ca="1" si="186">IF($B1774&lt;&gt;"",INDIRECT("'"&amp;$B1774&amp;"'"&amp;"!z18"),"")</f>
        <v>0</v>
      </c>
      <c r="EY1774" s="568"/>
      <c r="EZ1774" s="568">
        <f t="shared" ref="EZ1774:EZ1837" ca="1" si="187">IF($B1774&lt;&gt;"",INDIRECT("'"&amp;$B1774&amp;"'"&amp;"!ab18"),"")</f>
        <v>0</v>
      </c>
      <c r="FA1774" s="568"/>
      <c r="FB1774" s="568">
        <f t="shared" ref="FB1774:FB1837" ca="1" si="188">IF($B1774&lt;&gt;"",INDIRECT("'"&amp;$B1774&amp;"'"&amp;"!ad18"),"")</f>
        <v>0</v>
      </c>
      <c r="FC1774" s="568"/>
      <c r="FD1774" s="568">
        <f t="shared" ref="FD1774:FD1837" ca="1" si="189">IF($B1774&lt;&gt;"",INDIRECT("'"&amp;$B1774&amp;"'"&amp;"!af18"),"")</f>
        <v>0</v>
      </c>
      <c r="FE1774" s="568"/>
      <c r="FG1774" s="187">
        <f t="shared" ref="FG1774:FG1837" ca="1" si="190">IF($B1774&lt;&gt;"",INDIRECT("'"&amp;$B1774&amp;"'"&amp;"!y19"),"")</f>
        <v>0</v>
      </c>
      <c r="FH1774" s="568">
        <f t="shared" ref="FH1774:FH1837" ca="1" si="191">IF($B1774&lt;&gt;"",INDIRECT("'"&amp;$B1774&amp;"'"&amp;"!z19"),"")</f>
        <v>0</v>
      </c>
      <c r="FI1774" s="568"/>
      <c r="FJ1774" s="568">
        <f t="shared" ref="FJ1774:FJ1837" ca="1" si="192">IF($B1774&lt;&gt;"",INDIRECT("'"&amp;$B1774&amp;"'"&amp;"!ab19"),"")</f>
        <v>0</v>
      </c>
      <c r="FK1774" s="568"/>
      <c r="FL1774" s="568">
        <f t="shared" ref="FL1774:FL1837" ca="1" si="193">IF($B1774&lt;&gt;"",INDIRECT("'"&amp;$B1774&amp;"'"&amp;"!ad19"),"")</f>
        <v>0</v>
      </c>
      <c r="FM1774" s="568"/>
      <c r="FN1774" s="568">
        <f t="shared" ref="FN1774:FN1837" ca="1" si="194">IF($B1774&lt;&gt;"",INDIRECT("'"&amp;$B1774&amp;"'"&amp;"!af19"),"")</f>
        <v>0</v>
      </c>
      <c r="FO1774" s="568"/>
    </row>
    <row r="1775" spans="1:181" hidden="1">
      <c r="A1775" s="22">
        <v>3</v>
      </c>
      <c r="B1775" s="22" t="str">
        <f ca="1">IF(ISERROR(INDEX(WS,ROWS($A$1773:$A1775))),"",MID(INDEX(WS,ROWS($A$1773:$A1775)), FIND("]",INDEX(WS,ROWS($A$1773:$A1775)))+1,32))&amp;T(NOW())</f>
        <v>Пројекат</v>
      </c>
      <c r="C1775" s="187">
        <f t="shared" ca="1" si="110"/>
        <v>0</v>
      </c>
      <c r="D1775" s="568">
        <f t="shared" ca="1" si="111"/>
        <v>0</v>
      </c>
      <c r="E1775" s="568"/>
      <c r="F1775" s="568">
        <f t="shared" ca="1" si="112"/>
        <v>0</v>
      </c>
      <c r="G1775" s="568"/>
      <c r="H1775" s="568">
        <f t="shared" ca="1" si="113"/>
        <v>0</v>
      </c>
      <c r="I1775" s="568"/>
      <c r="J1775" s="568">
        <f t="shared" ca="1" si="114"/>
        <v>0</v>
      </c>
      <c r="K1775" s="568"/>
      <c r="M1775" s="187">
        <f t="shared" ca="1" si="115"/>
        <v>0</v>
      </c>
      <c r="N1775" s="568">
        <f t="shared" ca="1" si="116"/>
        <v>0</v>
      </c>
      <c r="O1775" s="568"/>
      <c r="P1775" s="568">
        <f t="shared" ca="1" si="117"/>
        <v>0</v>
      </c>
      <c r="Q1775" s="568"/>
      <c r="R1775" s="568">
        <f t="shared" ca="1" si="118"/>
        <v>0</v>
      </c>
      <c r="S1775" s="568"/>
      <c r="T1775" s="568">
        <f t="shared" ca="1" si="119"/>
        <v>0</v>
      </c>
      <c r="U1775" s="568"/>
      <c r="W1775" s="187">
        <f t="shared" ca="1" si="120"/>
        <v>0</v>
      </c>
      <c r="X1775" s="568">
        <f t="shared" ca="1" si="121"/>
        <v>0</v>
      </c>
      <c r="Y1775" s="568"/>
      <c r="Z1775" s="568">
        <f t="shared" ca="1" si="122"/>
        <v>0</v>
      </c>
      <c r="AA1775" s="568"/>
      <c r="AB1775" s="568">
        <f t="shared" ca="1" si="123"/>
        <v>0</v>
      </c>
      <c r="AC1775" s="568"/>
      <c r="AD1775" s="568">
        <f t="shared" ca="1" si="124"/>
        <v>0</v>
      </c>
      <c r="AE1775" s="568"/>
      <c r="AG1775" s="187">
        <f t="shared" ca="1" si="125"/>
        <v>0</v>
      </c>
      <c r="AH1775" s="568">
        <f t="shared" ca="1" si="126"/>
        <v>0</v>
      </c>
      <c r="AI1775" s="568"/>
      <c r="AJ1775" s="568">
        <f t="shared" ca="1" si="127"/>
        <v>0</v>
      </c>
      <c r="AK1775" s="568"/>
      <c r="AL1775" s="568">
        <f t="shared" ca="1" si="128"/>
        <v>0</v>
      </c>
      <c r="AM1775" s="568"/>
      <c r="AN1775" s="568">
        <f t="shared" ca="1" si="129"/>
        <v>0</v>
      </c>
      <c r="AO1775" s="568"/>
      <c r="AQ1775" s="187">
        <f t="shared" ca="1" si="130"/>
        <v>0</v>
      </c>
      <c r="AR1775" s="568">
        <f t="shared" ca="1" si="131"/>
        <v>0</v>
      </c>
      <c r="AS1775" s="568"/>
      <c r="AT1775" s="568">
        <f t="shared" ca="1" si="132"/>
        <v>0</v>
      </c>
      <c r="AU1775" s="568"/>
      <c r="AV1775" s="568">
        <f t="shared" ca="1" si="133"/>
        <v>0</v>
      </c>
      <c r="AW1775" s="568"/>
      <c r="AX1775" s="568">
        <f t="shared" ca="1" si="134"/>
        <v>0</v>
      </c>
      <c r="AY1775" s="568"/>
      <c r="BA1775" s="187">
        <f t="shared" ca="1" si="135"/>
        <v>0</v>
      </c>
      <c r="BB1775" s="568">
        <f t="shared" ca="1" si="136"/>
        <v>0</v>
      </c>
      <c r="BC1775" s="568"/>
      <c r="BD1775" s="568">
        <f t="shared" ca="1" si="137"/>
        <v>0</v>
      </c>
      <c r="BE1775" s="568"/>
      <c r="BF1775" s="568">
        <f t="shared" ca="1" si="138"/>
        <v>0</v>
      </c>
      <c r="BG1775" s="568"/>
      <c r="BH1775" s="568">
        <f t="shared" ca="1" si="139"/>
        <v>0</v>
      </c>
      <c r="BI1775" s="568"/>
      <c r="BK1775" s="187">
        <f t="shared" ca="1" si="140"/>
        <v>0</v>
      </c>
      <c r="BL1775" s="568">
        <f t="shared" ca="1" si="141"/>
        <v>0</v>
      </c>
      <c r="BM1775" s="568"/>
      <c r="BN1775" s="568">
        <f t="shared" ca="1" si="142"/>
        <v>0</v>
      </c>
      <c r="BO1775" s="568"/>
      <c r="BP1775" s="568">
        <f t="shared" ca="1" si="143"/>
        <v>0</v>
      </c>
      <c r="BQ1775" s="568"/>
      <c r="BR1775" s="568">
        <f t="shared" ca="1" si="144"/>
        <v>0</v>
      </c>
      <c r="BS1775" s="568"/>
      <c r="BU1775" s="187">
        <f t="shared" ca="1" si="145"/>
        <v>0</v>
      </c>
      <c r="BV1775" s="568">
        <f t="shared" ca="1" si="146"/>
        <v>0</v>
      </c>
      <c r="BW1775" s="568"/>
      <c r="BX1775" s="568">
        <f t="shared" ca="1" si="147"/>
        <v>0</v>
      </c>
      <c r="BY1775" s="568"/>
      <c r="BZ1775" s="568">
        <f t="shared" ca="1" si="148"/>
        <v>0</v>
      </c>
      <c r="CA1775" s="568"/>
      <c r="CB1775" s="568">
        <f t="shared" ca="1" si="149"/>
        <v>0</v>
      </c>
      <c r="CC1775" s="568"/>
      <c r="CE1775" s="187">
        <f t="shared" ca="1" si="150"/>
        <v>0</v>
      </c>
      <c r="CF1775" s="568">
        <f t="shared" ca="1" si="151"/>
        <v>0</v>
      </c>
      <c r="CG1775" s="568"/>
      <c r="CH1775" s="568">
        <f t="shared" ca="1" si="152"/>
        <v>0</v>
      </c>
      <c r="CI1775" s="568"/>
      <c r="CJ1775" s="568">
        <f t="shared" ca="1" si="153"/>
        <v>0</v>
      </c>
      <c r="CK1775" s="568"/>
      <c r="CL1775" s="568">
        <f t="shared" ca="1" si="154"/>
        <v>0</v>
      </c>
      <c r="CM1775" s="568"/>
      <c r="CO1775" s="187">
        <f t="shared" ca="1" si="155"/>
        <v>0</v>
      </c>
      <c r="CP1775" s="568">
        <f t="shared" ca="1" si="156"/>
        <v>0</v>
      </c>
      <c r="CQ1775" s="568"/>
      <c r="CR1775" s="568">
        <f t="shared" ca="1" si="157"/>
        <v>0</v>
      </c>
      <c r="CS1775" s="568"/>
      <c r="CT1775" s="568">
        <f t="shared" ca="1" si="158"/>
        <v>0</v>
      </c>
      <c r="CU1775" s="568"/>
      <c r="CV1775" s="568">
        <f t="shared" ca="1" si="159"/>
        <v>0</v>
      </c>
      <c r="CW1775" s="568"/>
      <c r="CY1775" s="187">
        <f t="shared" ca="1" si="160"/>
        <v>0</v>
      </c>
      <c r="CZ1775" s="568">
        <f t="shared" ca="1" si="161"/>
        <v>0</v>
      </c>
      <c r="DA1775" s="568"/>
      <c r="DB1775" s="568">
        <f t="shared" ca="1" si="162"/>
        <v>0</v>
      </c>
      <c r="DC1775" s="568"/>
      <c r="DD1775" s="568">
        <f t="shared" ca="1" si="163"/>
        <v>0</v>
      </c>
      <c r="DE1775" s="568"/>
      <c r="DF1775" s="568">
        <f t="shared" ca="1" si="164"/>
        <v>0</v>
      </c>
      <c r="DG1775" s="568"/>
      <c r="DI1775" s="187">
        <f t="shared" ca="1" si="165"/>
        <v>0</v>
      </c>
      <c r="DJ1775" s="568">
        <f t="shared" ca="1" si="166"/>
        <v>0</v>
      </c>
      <c r="DK1775" s="568"/>
      <c r="DL1775" s="568">
        <f t="shared" ca="1" si="167"/>
        <v>0</v>
      </c>
      <c r="DM1775" s="568"/>
      <c r="DN1775" s="568">
        <f t="shared" ca="1" si="168"/>
        <v>0</v>
      </c>
      <c r="DO1775" s="568"/>
      <c r="DP1775" s="568">
        <f t="shared" ca="1" si="169"/>
        <v>0</v>
      </c>
      <c r="DQ1775" s="568"/>
      <c r="DS1775" s="187">
        <f t="shared" ca="1" si="170"/>
        <v>0</v>
      </c>
      <c r="DT1775" s="568">
        <f t="shared" ca="1" si="171"/>
        <v>0</v>
      </c>
      <c r="DU1775" s="568"/>
      <c r="DV1775" s="568">
        <f t="shared" ca="1" si="172"/>
        <v>0</v>
      </c>
      <c r="DW1775" s="568"/>
      <c r="DX1775" s="568">
        <f t="shared" ca="1" si="173"/>
        <v>0</v>
      </c>
      <c r="DY1775" s="568"/>
      <c r="DZ1775" s="568">
        <f t="shared" ca="1" si="174"/>
        <v>0</v>
      </c>
      <c r="EA1775" s="568"/>
      <c r="EC1775" s="187">
        <f t="shared" ca="1" si="175"/>
        <v>0</v>
      </c>
      <c r="ED1775" s="568">
        <f t="shared" ca="1" si="176"/>
        <v>0</v>
      </c>
      <c r="EE1775" s="568"/>
      <c r="EF1775" s="568">
        <f t="shared" ca="1" si="177"/>
        <v>0</v>
      </c>
      <c r="EG1775" s="568"/>
      <c r="EH1775" s="568">
        <f t="shared" ca="1" si="178"/>
        <v>0</v>
      </c>
      <c r="EI1775" s="568"/>
      <c r="EJ1775" s="568">
        <f t="shared" ca="1" si="179"/>
        <v>0</v>
      </c>
      <c r="EK1775" s="568"/>
      <c r="EM1775" s="187">
        <f t="shared" ca="1" si="180"/>
        <v>0</v>
      </c>
      <c r="EN1775" s="568">
        <f t="shared" ca="1" si="181"/>
        <v>0</v>
      </c>
      <c r="EO1775" s="568"/>
      <c r="EP1775" s="568">
        <f t="shared" ca="1" si="182"/>
        <v>0</v>
      </c>
      <c r="EQ1775" s="568"/>
      <c r="ER1775" s="568">
        <f t="shared" ca="1" si="183"/>
        <v>0</v>
      </c>
      <c r="ES1775" s="568"/>
      <c r="ET1775" s="568">
        <f t="shared" ca="1" si="184"/>
        <v>0</v>
      </c>
      <c r="EU1775" s="568"/>
      <c r="EW1775" s="187">
        <f t="shared" ca="1" si="185"/>
        <v>0</v>
      </c>
      <c r="EX1775" s="568">
        <f t="shared" ca="1" si="186"/>
        <v>0</v>
      </c>
      <c r="EY1775" s="568"/>
      <c r="EZ1775" s="568">
        <f t="shared" ca="1" si="187"/>
        <v>0</v>
      </c>
      <c r="FA1775" s="568"/>
      <c r="FB1775" s="568">
        <f t="shared" ca="1" si="188"/>
        <v>0</v>
      </c>
      <c r="FC1775" s="568"/>
      <c r="FD1775" s="568">
        <f t="shared" ca="1" si="189"/>
        <v>0</v>
      </c>
      <c r="FE1775" s="568"/>
      <c r="FG1775" s="187">
        <f t="shared" ca="1" si="190"/>
        <v>0</v>
      </c>
      <c r="FH1775" s="568">
        <f t="shared" ca="1" si="191"/>
        <v>0</v>
      </c>
      <c r="FI1775" s="568"/>
      <c r="FJ1775" s="568">
        <f t="shared" ca="1" si="192"/>
        <v>0</v>
      </c>
      <c r="FK1775" s="568"/>
      <c r="FL1775" s="568">
        <f t="shared" ca="1" si="193"/>
        <v>0</v>
      </c>
      <c r="FM1775" s="568"/>
      <c r="FN1775" s="568">
        <f t="shared" ca="1" si="194"/>
        <v>0</v>
      </c>
      <c r="FO1775" s="568"/>
    </row>
    <row r="1776" spans="1:181" hidden="1">
      <c r="A1776" s="22">
        <v>4</v>
      </c>
      <c r="B1776" s="22" t="str">
        <f ca="1">IF(ISERROR(INDEX(WS,ROWS($A$1773:$A1776))),"",MID(INDEX(WS,ROWS($A$1773:$A1776)), FIND("]",INDEX(WS,ROWS($A$1773:$A1776)))+1,32))&amp;T(NOW())</f>
        <v>Упутство</v>
      </c>
      <c r="C1776" s="187">
        <f t="shared" ca="1" si="110"/>
        <v>0</v>
      </c>
      <c r="D1776" s="568">
        <f t="shared" ca="1" si="111"/>
        <v>0</v>
      </c>
      <c r="E1776" s="568"/>
      <c r="F1776" s="568">
        <f t="shared" ca="1" si="112"/>
        <v>0</v>
      </c>
      <c r="G1776" s="568"/>
      <c r="H1776" s="568">
        <f t="shared" ca="1" si="113"/>
        <v>0</v>
      </c>
      <c r="I1776" s="568"/>
      <c r="J1776" s="568">
        <f t="shared" ca="1" si="114"/>
        <v>0</v>
      </c>
      <c r="K1776" s="568"/>
      <c r="M1776" s="187">
        <f t="shared" ca="1" si="115"/>
        <v>0</v>
      </c>
      <c r="N1776" s="568">
        <f t="shared" ca="1" si="116"/>
        <v>0</v>
      </c>
      <c r="O1776" s="568"/>
      <c r="P1776" s="568">
        <f t="shared" ca="1" si="117"/>
        <v>0</v>
      </c>
      <c r="Q1776" s="568"/>
      <c r="R1776" s="568">
        <f t="shared" ca="1" si="118"/>
        <v>0</v>
      </c>
      <c r="S1776" s="568"/>
      <c r="T1776" s="568">
        <f t="shared" ca="1" si="119"/>
        <v>0</v>
      </c>
      <c r="U1776" s="568"/>
      <c r="W1776" s="187">
        <f t="shared" ca="1" si="120"/>
        <v>0</v>
      </c>
      <c r="X1776" s="568">
        <f t="shared" ca="1" si="121"/>
        <v>0</v>
      </c>
      <c r="Y1776" s="568"/>
      <c r="Z1776" s="568">
        <f t="shared" ca="1" si="122"/>
        <v>0</v>
      </c>
      <c r="AA1776" s="568"/>
      <c r="AB1776" s="568">
        <f t="shared" ca="1" si="123"/>
        <v>0</v>
      </c>
      <c r="AC1776" s="568"/>
      <c r="AD1776" s="568">
        <f t="shared" ca="1" si="124"/>
        <v>0</v>
      </c>
      <c r="AE1776" s="568"/>
      <c r="AG1776" s="187">
        <f t="shared" ca="1" si="125"/>
        <v>0</v>
      </c>
      <c r="AH1776" s="568">
        <f t="shared" ca="1" si="126"/>
        <v>0</v>
      </c>
      <c r="AI1776" s="568"/>
      <c r="AJ1776" s="568">
        <f t="shared" ca="1" si="127"/>
        <v>0</v>
      </c>
      <c r="AK1776" s="568"/>
      <c r="AL1776" s="568">
        <f t="shared" ca="1" si="128"/>
        <v>0</v>
      </c>
      <c r="AM1776" s="568"/>
      <c r="AN1776" s="568">
        <f t="shared" ca="1" si="129"/>
        <v>0</v>
      </c>
      <c r="AO1776" s="568"/>
      <c r="AQ1776" s="187">
        <f t="shared" ca="1" si="130"/>
        <v>0</v>
      </c>
      <c r="AR1776" s="568">
        <f t="shared" ca="1" si="131"/>
        <v>0</v>
      </c>
      <c r="AS1776" s="568"/>
      <c r="AT1776" s="568">
        <f t="shared" ca="1" si="132"/>
        <v>0</v>
      </c>
      <c r="AU1776" s="568"/>
      <c r="AV1776" s="568">
        <f t="shared" ca="1" si="133"/>
        <v>0</v>
      </c>
      <c r="AW1776" s="568"/>
      <c r="AX1776" s="568">
        <f t="shared" ca="1" si="134"/>
        <v>0</v>
      </c>
      <c r="AY1776" s="568"/>
      <c r="BA1776" s="187">
        <f t="shared" ca="1" si="135"/>
        <v>0</v>
      </c>
      <c r="BB1776" s="568">
        <f t="shared" ca="1" si="136"/>
        <v>0</v>
      </c>
      <c r="BC1776" s="568"/>
      <c r="BD1776" s="568">
        <f t="shared" ca="1" si="137"/>
        <v>0</v>
      </c>
      <c r="BE1776" s="568"/>
      <c r="BF1776" s="568">
        <f t="shared" ca="1" si="138"/>
        <v>0</v>
      </c>
      <c r="BG1776" s="568"/>
      <c r="BH1776" s="568">
        <f t="shared" ca="1" si="139"/>
        <v>0</v>
      </c>
      <c r="BI1776" s="568"/>
      <c r="BK1776" s="187">
        <f t="shared" ca="1" si="140"/>
        <v>0</v>
      </c>
      <c r="BL1776" s="568">
        <f t="shared" ca="1" si="141"/>
        <v>0</v>
      </c>
      <c r="BM1776" s="568"/>
      <c r="BN1776" s="568">
        <f t="shared" ca="1" si="142"/>
        <v>0</v>
      </c>
      <c r="BO1776" s="568"/>
      <c r="BP1776" s="568">
        <f t="shared" ca="1" si="143"/>
        <v>0</v>
      </c>
      <c r="BQ1776" s="568"/>
      <c r="BR1776" s="568">
        <f t="shared" ca="1" si="144"/>
        <v>0</v>
      </c>
      <c r="BS1776" s="568"/>
      <c r="BU1776" s="187">
        <f t="shared" ca="1" si="145"/>
        <v>0</v>
      </c>
      <c r="BV1776" s="568">
        <f t="shared" ca="1" si="146"/>
        <v>0</v>
      </c>
      <c r="BW1776" s="568"/>
      <c r="BX1776" s="568">
        <f t="shared" ca="1" si="147"/>
        <v>0</v>
      </c>
      <c r="BY1776" s="568"/>
      <c r="BZ1776" s="568">
        <f t="shared" ca="1" si="148"/>
        <v>0</v>
      </c>
      <c r="CA1776" s="568"/>
      <c r="CB1776" s="568">
        <f t="shared" ca="1" si="149"/>
        <v>0</v>
      </c>
      <c r="CC1776" s="568"/>
      <c r="CE1776" s="187">
        <f t="shared" ca="1" si="150"/>
        <v>0</v>
      </c>
      <c r="CF1776" s="568">
        <f t="shared" ca="1" si="151"/>
        <v>0</v>
      </c>
      <c r="CG1776" s="568"/>
      <c r="CH1776" s="568">
        <f t="shared" ca="1" si="152"/>
        <v>0</v>
      </c>
      <c r="CI1776" s="568"/>
      <c r="CJ1776" s="568">
        <f t="shared" ca="1" si="153"/>
        <v>0</v>
      </c>
      <c r="CK1776" s="568"/>
      <c r="CL1776" s="568">
        <f t="shared" ca="1" si="154"/>
        <v>0</v>
      </c>
      <c r="CM1776" s="568"/>
      <c r="CO1776" s="187">
        <f t="shared" ca="1" si="155"/>
        <v>0</v>
      </c>
      <c r="CP1776" s="568">
        <f t="shared" ca="1" si="156"/>
        <v>0</v>
      </c>
      <c r="CQ1776" s="568"/>
      <c r="CR1776" s="568">
        <f t="shared" ca="1" si="157"/>
        <v>0</v>
      </c>
      <c r="CS1776" s="568"/>
      <c r="CT1776" s="568">
        <f t="shared" ca="1" si="158"/>
        <v>0</v>
      </c>
      <c r="CU1776" s="568"/>
      <c r="CV1776" s="568">
        <f t="shared" ca="1" si="159"/>
        <v>0</v>
      </c>
      <c r="CW1776" s="568"/>
      <c r="CY1776" s="187">
        <f t="shared" ca="1" si="160"/>
        <v>0</v>
      </c>
      <c r="CZ1776" s="568">
        <f t="shared" ca="1" si="161"/>
        <v>0</v>
      </c>
      <c r="DA1776" s="568"/>
      <c r="DB1776" s="568">
        <f t="shared" ca="1" si="162"/>
        <v>0</v>
      </c>
      <c r="DC1776" s="568"/>
      <c r="DD1776" s="568">
        <f t="shared" ca="1" si="163"/>
        <v>0</v>
      </c>
      <c r="DE1776" s="568"/>
      <c r="DF1776" s="568">
        <f t="shared" ca="1" si="164"/>
        <v>0</v>
      </c>
      <c r="DG1776" s="568"/>
      <c r="DI1776" s="187">
        <f t="shared" ca="1" si="165"/>
        <v>0</v>
      </c>
      <c r="DJ1776" s="568">
        <f t="shared" ca="1" si="166"/>
        <v>0</v>
      </c>
      <c r="DK1776" s="568"/>
      <c r="DL1776" s="568">
        <f t="shared" ca="1" si="167"/>
        <v>0</v>
      </c>
      <c r="DM1776" s="568"/>
      <c r="DN1776" s="568">
        <f t="shared" ca="1" si="168"/>
        <v>0</v>
      </c>
      <c r="DO1776" s="568"/>
      <c r="DP1776" s="568">
        <f t="shared" ca="1" si="169"/>
        <v>0</v>
      </c>
      <c r="DQ1776" s="568"/>
      <c r="DS1776" s="187">
        <f t="shared" ca="1" si="170"/>
        <v>0</v>
      </c>
      <c r="DT1776" s="568">
        <f t="shared" ca="1" si="171"/>
        <v>0</v>
      </c>
      <c r="DU1776" s="568"/>
      <c r="DV1776" s="568">
        <f t="shared" ca="1" si="172"/>
        <v>0</v>
      </c>
      <c r="DW1776" s="568"/>
      <c r="DX1776" s="568">
        <f t="shared" ca="1" si="173"/>
        <v>0</v>
      </c>
      <c r="DY1776" s="568"/>
      <c r="DZ1776" s="568">
        <f t="shared" ca="1" si="174"/>
        <v>0</v>
      </c>
      <c r="EA1776" s="568"/>
      <c r="EC1776" s="187">
        <f t="shared" ca="1" si="175"/>
        <v>0</v>
      </c>
      <c r="ED1776" s="568">
        <f t="shared" ca="1" si="176"/>
        <v>0</v>
      </c>
      <c r="EE1776" s="568"/>
      <c r="EF1776" s="568">
        <f t="shared" ca="1" si="177"/>
        <v>0</v>
      </c>
      <c r="EG1776" s="568"/>
      <c r="EH1776" s="568">
        <f t="shared" ca="1" si="178"/>
        <v>0</v>
      </c>
      <c r="EI1776" s="568"/>
      <c r="EJ1776" s="568">
        <f t="shared" ca="1" si="179"/>
        <v>0</v>
      </c>
      <c r="EK1776" s="568"/>
      <c r="EM1776" s="187">
        <f t="shared" ca="1" si="180"/>
        <v>0</v>
      </c>
      <c r="EN1776" s="568">
        <f t="shared" ca="1" si="181"/>
        <v>0</v>
      </c>
      <c r="EO1776" s="568"/>
      <c r="EP1776" s="568">
        <f t="shared" ca="1" si="182"/>
        <v>0</v>
      </c>
      <c r="EQ1776" s="568"/>
      <c r="ER1776" s="568">
        <f t="shared" ca="1" si="183"/>
        <v>0</v>
      </c>
      <c r="ES1776" s="568"/>
      <c r="ET1776" s="568">
        <f t="shared" ca="1" si="184"/>
        <v>0</v>
      </c>
      <c r="EU1776" s="568"/>
      <c r="EW1776" s="187">
        <f t="shared" ca="1" si="185"/>
        <v>0</v>
      </c>
      <c r="EX1776" s="568">
        <f t="shared" ca="1" si="186"/>
        <v>0</v>
      </c>
      <c r="EY1776" s="568"/>
      <c r="EZ1776" s="568">
        <f t="shared" ca="1" si="187"/>
        <v>0</v>
      </c>
      <c r="FA1776" s="568"/>
      <c r="FB1776" s="568">
        <f t="shared" ca="1" si="188"/>
        <v>0</v>
      </c>
      <c r="FC1776" s="568"/>
      <c r="FD1776" s="568">
        <f t="shared" ca="1" si="189"/>
        <v>0</v>
      </c>
      <c r="FE1776" s="568"/>
      <c r="FG1776" s="187">
        <f t="shared" ca="1" si="190"/>
        <v>0</v>
      </c>
      <c r="FH1776" s="568">
        <f t="shared" ca="1" si="191"/>
        <v>0</v>
      </c>
      <c r="FI1776" s="568"/>
      <c r="FJ1776" s="568">
        <f t="shared" ca="1" si="192"/>
        <v>0</v>
      </c>
      <c r="FK1776" s="568"/>
      <c r="FL1776" s="568">
        <f t="shared" ca="1" si="193"/>
        <v>0</v>
      </c>
      <c r="FM1776" s="568"/>
      <c r="FN1776" s="568">
        <f t="shared" ca="1" si="194"/>
        <v>0</v>
      </c>
      <c r="FO1776" s="568"/>
    </row>
    <row r="1777" spans="1:171" hidden="1">
      <c r="A1777" s="22">
        <v>5</v>
      </c>
      <c r="B1777" s="22" t="str">
        <f ca="1">IF(ISERROR(INDEX(WS,ROWS($A$1773:$A1777))),"",MID(INDEX(WS,ROWS($A$1773:$A1777)), FIND("]",INDEX(WS,ROWS($A$1773:$A1777)))+1,32))&amp;T(NOW())</f>
        <v/>
      </c>
      <c r="C1777" s="187" t="str">
        <f t="shared" ca="1" si="110"/>
        <v/>
      </c>
      <c r="D1777" s="568" t="str">
        <f t="shared" ca="1" si="111"/>
        <v/>
      </c>
      <c r="E1777" s="568"/>
      <c r="F1777" s="568" t="str">
        <f t="shared" ca="1" si="112"/>
        <v/>
      </c>
      <c r="G1777" s="568"/>
      <c r="H1777" s="568" t="str">
        <f t="shared" ca="1" si="113"/>
        <v/>
      </c>
      <c r="I1777" s="568"/>
      <c r="J1777" s="568" t="str">
        <f t="shared" ca="1" si="114"/>
        <v/>
      </c>
      <c r="K1777" s="568"/>
      <c r="M1777" s="187" t="str">
        <f t="shared" ca="1" si="115"/>
        <v/>
      </c>
      <c r="N1777" s="568" t="str">
        <f t="shared" ca="1" si="116"/>
        <v/>
      </c>
      <c r="O1777" s="568"/>
      <c r="P1777" s="568" t="str">
        <f t="shared" ca="1" si="117"/>
        <v/>
      </c>
      <c r="Q1777" s="568"/>
      <c r="R1777" s="568" t="str">
        <f t="shared" ca="1" si="118"/>
        <v/>
      </c>
      <c r="S1777" s="568"/>
      <c r="T1777" s="568" t="str">
        <f t="shared" ca="1" si="119"/>
        <v/>
      </c>
      <c r="U1777" s="568"/>
      <c r="W1777" s="187" t="str">
        <f t="shared" ca="1" si="120"/>
        <v/>
      </c>
      <c r="X1777" s="568" t="str">
        <f t="shared" ca="1" si="121"/>
        <v/>
      </c>
      <c r="Y1777" s="568"/>
      <c r="Z1777" s="568" t="str">
        <f t="shared" ca="1" si="122"/>
        <v/>
      </c>
      <c r="AA1777" s="568"/>
      <c r="AB1777" s="568" t="str">
        <f t="shared" ca="1" si="123"/>
        <v/>
      </c>
      <c r="AC1777" s="568"/>
      <c r="AD1777" s="568" t="str">
        <f t="shared" ca="1" si="124"/>
        <v/>
      </c>
      <c r="AE1777" s="568"/>
      <c r="AG1777" s="187" t="str">
        <f t="shared" ca="1" si="125"/>
        <v/>
      </c>
      <c r="AH1777" s="568" t="str">
        <f t="shared" ca="1" si="126"/>
        <v/>
      </c>
      <c r="AI1777" s="568"/>
      <c r="AJ1777" s="568" t="str">
        <f t="shared" ca="1" si="127"/>
        <v/>
      </c>
      <c r="AK1777" s="568"/>
      <c r="AL1777" s="568" t="str">
        <f t="shared" ca="1" si="128"/>
        <v/>
      </c>
      <c r="AM1777" s="568"/>
      <c r="AN1777" s="568" t="str">
        <f t="shared" ca="1" si="129"/>
        <v/>
      </c>
      <c r="AO1777" s="568"/>
      <c r="AQ1777" s="187" t="str">
        <f t="shared" ca="1" si="130"/>
        <v/>
      </c>
      <c r="AR1777" s="568" t="str">
        <f t="shared" ca="1" si="131"/>
        <v/>
      </c>
      <c r="AS1777" s="568"/>
      <c r="AT1777" s="568" t="str">
        <f t="shared" ca="1" si="132"/>
        <v/>
      </c>
      <c r="AU1777" s="568"/>
      <c r="AV1777" s="568" t="str">
        <f t="shared" ca="1" si="133"/>
        <v/>
      </c>
      <c r="AW1777" s="568"/>
      <c r="AX1777" s="568" t="str">
        <f t="shared" ca="1" si="134"/>
        <v/>
      </c>
      <c r="AY1777" s="568"/>
      <c r="BA1777" s="187" t="str">
        <f t="shared" ca="1" si="135"/>
        <v/>
      </c>
      <c r="BB1777" s="568" t="str">
        <f t="shared" ca="1" si="136"/>
        <v/>
      </c>
      <c r="BC1777" s="568"/>
      <c r="BD1777" s="568" t="str">
        <f t="shared" ca="1" si="137"/>
        <v/>
      </c>
      <c r="BE1777" s="568"/>
      <c r="BF1777" s="568" t="str">
        <f t="shared" ca="1" si="138"/>
        <v/>
      </c>
      <c r="BG1777" s="568"/>
      <c r="BH1777" s="568" t="str">
        <f t="shared" ca="1" si="139"/>
        <v/>
      </c>
      <c r="BI1777" s="568"/>
      <c r="BK1777" s="187" t="str">
        <f t="shared" ca="1" si="140"/>
        <v/>
      </c>
      <c r="BL1777" s="568" t="str">
        <f t="shared" ca="1" si="141"/>
        <v/>
      </c>
      <c r="BM1777" s="568"/>
      <c r="BN1777" s="568" t="str">
        <f t="shared" ca="1" si="142"/>
        <v/>
      </c>
      <c r="BO1777" s="568"/>
      <c r="BP1777" s="568" t="str">
        <f t="shared" ca="1" si="143"/>
        <v/>
      </c>
      <c r="BQ1777" s="568"/>
      <c r="BR1777" s="568" t="str">
        <f t="shared" ca="1" si="144"/>
        <v/>
      </c>
      <c r="BS1777" s="568"/>
      <c r="BU1777" s="187" t="str">
        <f t="shared" ca="1" si="145"/>
        <v/>
      </c>
      <c r="BV1777" s="568" t="str">
        <f t="shared" ca="1" si="146"/>
        <v/>
      </c>
      <c r="BW1777" s="568"/>
      <c r="BX1777" s="568" t="str">
        <f t="shared" ca="1" si="147"/>
        <v/>
      </c>
      <c r="BY1777" s="568"/>
      <c r="BZ1777" s="568" t="str">
        <f t="shared" ca="1" si="148"/>
        <v/>
      </c>
      <c r="CA1777" s="568"/>
      <c r="CB1777" s="568" t="str">
        <f t="shared" ca="1" si="149"/>
        <v/>
      </c>
      <c r="CC1777" s="568"/>
      <c r="CE1777" s="187" t="str">
        <f t="shared" ca="1" si="150"/>
        <v/>
      </c>
      <c r="CF1777" s="568" t="str">
        <f t="shared" ca="1" si="151"/>
        <v/>
      </c>
      <c r="CG1777" s="568"/>
      <c r="CH1777" s="568" t="str">
        <f t="shared" ca="1" si="152"/>
        <v/>
      </c>
      <c r="CI1777" s="568"/>
      <c r="CJ1777" s="568" t="str">
        <f t="shared" ca="1" si="153"/>
        <v/>
      </c>
      <c r="CK1777" s="568"/>
      <c r="CL1777" s="568" t="str">
        <f t="shared" ca="1" si="154"/>
        <v/>
      </c>
      <c r="CM1777" s="568"/>
      <c r="CO1777" s="187" t="str">
        <f t="shared" ca="1" si="155"/>
        <v/>
      </c>
      <c r="CP1777" s="568" t="str">
        <f t="shared" ca="1" si="156"/>
        <v/>
      </c>
      <c r="CQ1777" s="568"/>
      <c r="CR1777" s="568" t="str">
        <f t="shared" ca="1" si="157"/>
        <v/>
      </c>
      <c r="CS1777" s="568"/>
      <c r="CT1777" s="568" t="str">
        <f t="shared" ca="1" si="158"/>
        <v/>
      </c>
      <c r="CU1777" s="568"/>
      <c r="CV1777" s="568" t="str">
        <f t="shared" ca="1" si="159"/>
        <v/>
      </c>
      <c r="CW1777" s="568"/>
      <c r="CY1777" s="187" t="str">
        <f t="shared" ca="1" si="160"/>
        <v/>
      </c>
      <c r="CZ1777" s="568" t="str">
        <f t="shared" ca="1" si="161"/>
        <v/>
      </c>
      <c r="DA1777" s="568"/>
      <c r="DB1777" s="568" t="str">
        <f t="shared" ca="1" si="162"/>
        <v/>
      </c>
      <c r="DC1777" s="568"/>
      <c r="DD1777" s="568" t="str">
        <f t="shared" ca="1" si="163"/>
        <v/>
      </c>
      <c r="DE1777" s="568"/>
      <c r="DF1777" s="568" t="str">
        <f t="shared" ca="1" si="164"/>
        <v/>
      </c>
      <c r="DG1777" s="568"/>
      <c r="DI1777" s="187" t="str">
        <f t="shared" ca="1" si="165"/>
        <v/>
      </c>
      <c r="DJ1777" s="568" t="str">
        <f t="shared" ca="1" si="166"/>
        <v/>
      </c>
      <c r="DK1777" s="568"/>
      <c r="DL1777" s="568" t="str">
        <f t="shared" ca="1" si="167"/>
        <v/>
      </c>
      <c r="DM1777" s="568"/>
      <c r="DN1777" s="568" t="str">
        <f t="shared" ca="1" si="168"/>
        <v/>
      </c>
      <c r="DO1777" s="568"/>
      <c r="DP1777" s="568" t="str">
        <f t="shared" ca="1" si="169"/>
        <v/>
      </c>
      <c r="DQ1777" s="568"/>
      <c r="DS1777" s="187" t="str">
        <f t="shared" ca="1" si="170"/>
        <v/>
      </c>
      <c r="DT1777" s="568" t="str">
        <f t="shared" ca="1" si="171"/>
        <v/>
      </c>
      <c r="DU1777" s="568"/>
      <c r="DV1777" s="568" t="str">
        <f t="shared" ca="1" si="172"/>
        <v/>
      </c>
      <c r="DW1777" s="568"/>
      <c r="DX1777" s="568" t="str">
        <f t="shared" ca="1" si="173"/>
        <v/>
      </c>
      <c r="DY1777" s="568"/>
      <c r="DZ1777" s="568" t="str">
        <f t="shared" ca="1" si="174"/>
        <v/>
      </c>
      <c r="EA1777" s="568"/>
      <c r="EC1777" s="187" t="str">
        <f t="shared" ca="1" si="175"/>
        <v/>
      </c>
      <c r="ED1777" s="568" t="str">
        <f t="shared" ca="1" si="176"/>
        <v/>
      </c>
      <c r="EE1777" s="568"/>
      <c r="EF1777" s="568" t="str">
        <f t="shared" ca="1" si="177"/>
        <v/>
      </c>
      <c r="EG1777" s="568"/>
      <c r="EH1777" s="568" t="str">
        <f t="shared" ca="1" si="178"/>
        <v/>
      </c>
      <c r="EI1777" s="568"/>
      <c r="EJ1777" s="568" t="str">
        <f t="shared" ca="1" si="179"/>
        <v/>
      </c>
      <c r="EK1777" s="568"/>
      <c r="EM1777" s="187" t="str">
        <f t="shared" ca="1" si="180"/>
        <v/>
      </c>
      <c r="EN1777" s="568" t="str">
        <f t="shared" ca="1" si="181"/>
        <v/>
      </c>
      <c r="EO1777" s="568"/>
      <c r="EP1777" s="568" t="str">
        <f t="shared" ca="1" si="182"/>
        <v/>
      </c>
      <c r="EQ1777" s="568"/>
      <c r="ER1777" s="568" t="str">
        <f t="shared" ca="1" si="183"/>
        <v/>
      </c>
      <c r="ES1777" s="568"/>
      <c r="ET1777" s="568" t="str">
        <f t="shared" ca="1" si="184"/>
        <v/>
      </c>
      <c r="EU1777" s="568"/>
      <c r="EW1777" s="187" t="str">
        <f t="shared" ca="1" si="185"/>
        <v/>
      </c>
      <c r="EX1777" s="568" t="str">
        <f t="shared" ca="1" si="186"/>
        <v/>
      </c>
      <c r="EY1777" s="568"/>
      <c r="EZ1777" s="568" t="str">
        <f t="shared" ca="1" si="187"/>
        <v/>
      </c>
      <c r="FA1777" s="568"/>
      <c r="FB1777" s="568" t="str">
        <f t="shared" ca="1" si="188"/>
        <v/>
      </c>
      <c r="FC1777" s="568"/>
      <c r="FD1777" s="568" t="str">
        <f t="shared" ca="1" si="189"/>
        <v/>
      </c>
      <c r="FE1777" s="568"/>
      <c r="FG1777" s="187" t="str">
        <f t="shared" ca="1" si="190"/>
        <v/>
      </c>
      <c r="FH1777" s="568" t="str">
        <f t="shared" ca="1" si="191"/>
        <v/>
      </c>
      <c r="FI1777" s="568"/>
      <c r="FJ1777" s="568" t="str">
        <f t="shared" ca="1" si="192"/>
        <v/>
      </c>
      <c r="FK1777" s="568"/>
      <c r="FL1777" s="568" t="str">
        <f t="shared" ca="1" si="193"/>
        <v/>
      </c>
      <c r="FM1777" s="568"/>
      <c r="FN1777" s="568" t="str">
        <f t="shared" ca="1" si="194"/>
        <v/>
      </c>
      <c r="FO1777" s="568"/>
    </row>
    <row r="1778" spans="1:171" hidden="1">
      <c r="A1778" s="22">
        <v>6</v>
      </c>
      <c r="B1778" s="22" t="str">
        <f ca="1">IF(ISERROR(INDEX(WS,ROWS($A$1773:$A1778))),"",MID(INDEX(WS,ROWS($A$1773:$A1778)), FIND("]",INDEX(WS,ROWS($A$1773:$A1778)))+1,32))&amp;T(NOW())</f>
        <v/>
      </c>
      <c r="C1778" s="187" t="str">
        <f t="shared" ca="1" si="110"/>
        <v/>
      </c>
      <c r="D1778" s="568" t="str">
        <f t="shared" ca="1" si="111"/>
        <v/>
      </c>
      <c r="E1778" s="568"/>
      <c r="F1778" s="568" t="str">
        <f t="shared" ca="1" si="112"/>
        <v/>
      </c>
      <c r="G1778" s="568"/>
      <c r="H1778" s="568" t="str">
        <f t="shared" ca="1" si="113"/>
        <v/>
      </c>
      <c r="I1778" s="568"/>
      <c r="J1778" s="568" t="str">
        <f t="shared" ca="1" si="114"/>
        <v/>
      </c>
      <c r="K1778" s="568"/>
      <c r="M1778" s="187" t="str">
        <f t="shared" ca="1" si="115"/>
        <v/>
      </c>
      <c r="N1778" s="568" t="str">
        <f t="shared" ca="1" si="116"/>
        <v/>
      </c>
      <c r="O1778" s="568"/>
      <c r="P1778" s="568" t="str">
        <f t="shared" ca="1" si="117"/>
        <v/>
      </c>
      <c r="Q1778" s="568"/>
      <c r="R1778" s="568" t="str">
        <f t="shared" ca="1" si="118"/>
        <v/>
      </c>
      <c r="S1778" s="568"/>
      <c r="T1778" s="568" t="str">
        <f t="shared" ca="1" si="119"/>
        <v/>
      </c>
      <c r="U1778" s="568"/>
      <c r="W1778" s="187" t="str">
        <f t="shared" ca="1" si="120"/>
        <v/>
      </c>
      <c r="X1778" s="568" t="str">
        <f t="shared" ca="1" si="121"/>
        <v/>
      </c>
      <c r="Y1778" s="568"/>
      <c r="Z1778" s="568" t="str">
        <f t="shared" ca="1" si="122"/>
        <v/>
      </c>
      <c r="AA1778" s="568"/>
      <c r="AB1778" s="568" t="str">
        <f t="shared" ca="1" si="123"/>
        <v/>
      </c>
      <c r="AC1778" s="568"/>
      <c r="AD1778" s="568" t="str">
        <f t="shared" ca="1" si="124"/>
        <v/>
      </c>
      <c r="AE1778" s="568"/>
      <c r="AG1778" s="187" t="str">
        <f t="shared" ca="1" si="125"/>
        <v/>
      </c>
      <c r="AH1778" s="568" t="str">
        <f t="shared" ca="1" si="126"/>
        <v/>
      </c>
      <c r="AI1778" s="568"/>
      <c r="AJ1778" s="568" t="str">
        <f t="shared" ca="1" si="127"/>
        <v/>
      </c>
      <c r="AK1778" s="568"/>
      <c r="AL1778" s="568" t="str">
        <f t="shared" ca="1" si="128"/>
        <v/>
      </c>
      <c r="AM1778" s="568"/>
      <c r="AN1778" s="568" t="str">
        <f t="shared" ca="1" si="129"/>
        <v/>
      </c>
      <c r="AO1778" s="568"/>
      <c r="AQ1778" s="187" t="str">
        <f t="shared" ca="1" si="130"/>
        <v/>
      </c>
      <c r="AR1778" s="568" t="str">
        <f t="shared" ca="1" si="131"/>
        <v/>
      </c>
      <c r="AS1778" s="568"/>
      <c r="AT1778" s="568" t="str">
        <f t="shared" ca="1" si="132"/>
        <v/>
      </c>
      <c r="AU1778" s="568"/>
      <c r="AV1778" s="568" t="str">
        <f t="shared" ca="1" si="133"/>
        <v/>
      </c>
      <c r="AW1778" s="568"/>
      <c r="AX1778" s="568" t="str">
        <f t="shared" ca="1" si="134"/>
        <v/>
      </c>
      <c r="AY1778" s="568"/>
      <c r="BA1778" s="187" t="str">
        <f t="shared" ca="1" si="135"/>
        <v/>
      </c>
      <c r="BB1778" s="568" t="str">
        <f t="shared" ca="1" si="136"/>
        <v/>
      </c>
      <c r="BC1778" s="568"/>
      <c r="BD1778" s="568" t="str">
        <f t="shared" ca="1" si="137"/>
        <v/>
      </c>
      <c r="BE1778" s="568"/>
      <c r="BF1778" s="568" t="str">
        <f t="shared" ca="1" si="138"/>
        <v/>
      </c>
      <c r="BG1778" s="568"/>
      <c r="BH1778" s="568" t="str">
        <f t="shared" ca="1" si="139"/>
        <v/>
      </c>
      <c r="BI1778" s="568"/>
      <c r="BK1778" s="187" t="str">
        <f t="shared" ca="1" si="140"/>
        <v/>
      </c>
      <c r="BL1778" s="568" t="str">
        <f t="shared" ca="1" si="141"/>
        <v/>
      </c>
      <c r="BM1778" s="568"/>
      <c r="BN1778" s="568" t="str">
        <f t="shared" ca="1" si="142"/>
        <v/>
      </c>
      <c r="BO1778" s="568"/>
      <c r="BP1778" s="568" t="str">
        <f t="shared" ca="1" si="143"/>
        <v/>
      </c>
      <c r="BQ1778" s="568"/>
      <c r="BR1778" s="568" t="str">
        <f t="shared" ca="1" si="144"/>
        <v/>
      </c>
      <c r="BS1778" s="568"/>
      <c r="BU1778" s="187" t="str">
        <f t="shared" ca="1" si="145"/>
        <v/>
      </c>
      <c r="BV1778" s="568" t="str">
        <f t="shared" ca="1" si="146"/>
        <v/>
      </c>
      <c r="BW1778" s="568"/>
      <c r="BX1778" s="568" t="str">
        <f t="shared" ca="1" si="147"/>
        <v/>
      </c>
      <c r="BY1778" s="568"/>
      <c r="BZ1778" s="568" t="str">
        <f t="shared" ca="1" si="148"/>
        <v/>
      </c>
      <c r="CA1778" s="568"/>
      <c r="CB1778" s="568" t="str">
        <f t="shared" ca="1" si="149"/>
        <v/>
      </c>
      <c r="CC1778" s="568"/>
      <c r="CE1778" s="187" t="str">
        <f t="shared" ca="1" si="150"/>
        <v/>
      </c>
      <c r="CF1778" s="568" t="str">
        <f t="shared" ca="1" si="151"/>
        <v/>
      </c>
      <c r="CG1778" s="568"/>
      <c r="CH1778" s="568" t="str">
        <f t="shared" ca="1" si="152"/>
        <v/>
      </c>
      <c r="CI1778" s="568"/>
      <c r="CJ1778" s="568" t="str">
        <f t="shared" ca="1" si="153"/>
        <v/>
      </c>
      <c r="CK1778" s="568"/>
      <c r="CL1778" s="568" t="str">
        <f t="shared" ca="1" si="154"/>
        <v/>
      </c>
      <c r="CM1778" s="568"/>
      <c r="CO1778" s="187" t="str">
        <f t="shared" ca="1" si="155"/>
        <v/>
      </c>
      <c r="CP1778" s="568" t="str">
        <f t="shared" ca="1" si="156"/>
        <v/>
      </c>
      <c r="CQ1778" s="568"/>
      <c r="CR1778" s="568" t="str">
        <f t="shared" ca="1" si="157"/>
        <v/>
      </c>
      <c r="CS1778" s="568"/>
      <c r="CT1778" s="568" t="str">
        <f t="shared" ca="1" si="158"/>
        <v/>
      </c>
      <c r="CU1778" s="568"/>
      <c r="CV1778" s="568" t="str">
        <f t="shared" ca="1" si="159"/>
        <v/>
      </c>
      <c r="CW1778" s="568"/>
      <c r="CY1778" s="187" t="str">
        <f t="shared" ca="1" si="160"/>
        <v/>
      </c>
      <c r="CZ1778" s="568" t="str">
        <f t="shared" ca="1" si="161"/>
        <v/>
      </c>
      <c r="DA1778" s="568"/>
      <c r="DB1778" s="568" t="str">
        <f t="shared" ca="1" si="162"/>
        <v/>
      </c>
      <c r="DC1778" s="568"/>
      <c r="DD1778" s="568" t="str">
        <f t="shared" ca="1" si="163"/>
        <v/>
      </c>
      <c r="DE1778" s="568"/>
      <c r="DF1778" s="568" t="str">
        <f t="shared" ca="1" si="164"/>
        <v/>
      </c>
      <c r="DG1778" s="568"/>
      <c r="DI1778" s="187" t="str">
        <f t="shared" ca="1" si="165"/>
        <v/>
      </c>
      <c r="DJ1778" s="568" t="str">
        <f t="shared" ca="1" si="166"/>
        <v/>
      </c>
      <c r="DK1778" s="568"/>
      <c r="DL1778" s="568" t="str">
        <f t="shared" ca="1" si="167"/>
        <v/>
      </c>
      <c r="DM1778" s="568"/>
      <c r="DN1778" s="568" t="str">
        <f t="shared" ca="1" si="168"/>
        <v/>
      </c>
      <c r="DO1778" s="568"/>
      <c r="DP1778" s="568" t="str">
        <f t="shared" ca="1" si="169"/>
        <v/>
      </c>
      <c r="DQ1778" s="568"/>
      <c r="DS1778" s="187" t="str">
        <f t="shared" ca="1" si="170"/>
        <v/>
      </c>
      <c r="DT1778" s="568" t="str">
        <f t="shared" ca="1" si="171"/>
        <v/>
      </c>
      <c r="DU1778" s="568"/>
      <c r="DV1778" s="568" t="str">
        <f t="shared" ca="1" si="172"/>
        <v/>
      </c>
      <c r="DW1778" s="568"/>
      <c r="DX1778" s="568" t="str">
        <f t="shared" ca="1" si="173"/>
        <v/>
      </c>
      <c r="DY1778" s="568"/>
      <c r="DZ1778" s="568" t="str">
        <f t="shared" ca="1" si="174"/>
        <v/>
      </c>
      <c r="EA1778" s="568"/>
      <c r="EC1778" s="187" t="str">
        <f t="shared" ca="1" si="175"/>
        <v/>
      </c>
      <c r="ED1778" s="568" t="str">
        <f t="shared" ca="1" si="176"/>
        <v/>
      </c>
      <c r="EE1778" s="568"/>
      <c r="EF1778" s="568" t="str">
        <f t="shared" ca="1" si="177"/>
        <v/>
      </c>
      <c r="EG1778" s="568"/>
      <c r="EH1778" s="568" t="str">
        <f t="shared" ca="1" si="178"/>
        <v/>
      </c>
      <c r="EI1778" s="568"/>
      <c r="EJ1778" s="568" t="str">
        <f t="shared" ca="1" si="179"/>
        <v/>
      </c>
      <c r="EK1778" s="568"/>
      <c r="EM1778" s="187" t="str">
        <f t="shared" ca="1" si="180"/>
        <v/>
      </c>
      <c r="EN1778" s="568" t="str">
        <f t="shared" ca="1" si="181"/>
        <v/>
      </c>
      <c r="EO1778" s="568"/>
      <c r="EP1778" s="568" t="str">
        <f t="shared" ca="1" si="182"/>
        <v/>
      </c>
      <c r="EQ1778" s="568"/>
      <c r="ER1778" s="568" t="str">
        <f t="shared" ca="1" si="183"/>
        <v/>
      </c>
      <c r="ES1778" s="568"/>
      <c r="ET1778" s="568" t="str">
        <f t="shared" ca="1" si="184"/>
        <v/>
      </c>
      <c r="EU1778" s="568"/>
      <c r="EW1778" s="187" t="str">
        <f t="shared" ca="1" si="185"/>
        <v/>
      </c>
      <c r="EX1778" s="568" t="str">
        <f t="shared" ca="1" si="186"/>
        <v/>
      </c>
      <c r="EY1778" s="568"/>
      <c r="EZ1778" s="568" t="str">
        <f t="shared" ca="1" si="187"/>
        <v/>
      </c>
      <c r="FA1778" s="568"/>
      <c r="FB1778" s="568" t="str">
        <f t="shared" ca="1" si="188"/>
        <v/>
      </c>
      <c r="FC1778" s="568"/>
      <c r="FD1778" s="568" t="str">
        <f t="shared" ca="1" si="189"/>
        <v/>
      </c>
      <c r="FE1778" s="568"/>
      <c r="FG1778" s="187" t="str">
        <f t="shared" ca="1" si="190"/>
        <v/>
      </c>
      <c r="FH1778" s="568" t="str">
        <f t="shared" ca="1" si="191"/>
        <v/>
      </c>
      <c r="FI1778" s="568"/>
      <c r="FJ1778" s="568" t="str">
        <f t="shared" ca="1" si="192"/>
        <v/>
      </c>
      <c r="FK1778" s="568"/>
      <c r="FL1778" s="568" t="str">
        <f t="shared" ca="1" si="193"/>
        <v/>
      </c>
      <c r="FM1778" s="568"/>
      <c r="FN1778" s="568" t="str">
        <f t="shared" ca="1" si="194"/>
        <v/>
      </c>
      <c r="FO1778" s="568"/>
    </row>
    <row r="1779" spans="1:171" hidden="1">
      <c r="A1779" s="22">
        <v>7</v>
      </c>
      <c r="B1779" s="22" t="str">
        <f ca="1">IF(ISERROR(INDEX(WS,ROWS($A$1773:$A1779))),"",MID(INDEX(WS,ROWS($A$1773:$A1779)), FIND("]",INDEX(WS,ROWS($A$1773:$A1779)))+1,32))&amp;T(NOW())</f>
        <v/>
      </c>
      <c r="C1779" s="187" t="str">
        <f t="shared" ca="1" si="110"/>
        <v/>
      </c>
      <c r="D1779" s="568" t="str">
        <f t="shared" ca="1" si="111"/>
        <v/>
      </c>
      <c r="E1779" s="568"/>
      <c r="F1779" s="568" t="str">
        <f t="shared" ca="1" si="112"/>
        <v/>
      </c>
      <c r="G1779" s="568"/>
      <c r="H1779" s="568" t="str">
        <f t="shared" ca="1" si="113"/>
        <v/>
      </c>
      <c r="I1779" s="568"/>
      <c r="J1779" s="568" t="str">
        <f t="shared" ca="1" si="114"/>
        <v/>
      </c>
      <c r="K1779" s="568"/>
      <c r="M1779" s="187" t="str">
        <f t="shared" ca="1" si="115"/>
        <v/>
      </c>
      <c r="N1779" s="568" t="str">
        <f t="shared" ca="1" si="116"/>
        <v/>
      </c>
      <c r="O1779" s="568"/>
      <c r="P1779" s="568" t="str">
        <f t="shared" ca="1" si="117"/>
        <v/>
      </c>
      <c r="Q1779" s="568"/>
      <c r="R1779" s="568" t="str">
        <f t="shared" ca="1" si="118"/>
        <v/>
      </c>
      <c r="S1779" s="568"/>
      <c r="T1779" s="568" t="str">
        <f t="shared" ca="1" si="119"/>
        <v/>
      </c>
      <c r="U1779" s="568"/>
      <c r="W1779" s="187" t="str">
        <f t="shared" ca="1" si="120"/>
        <v/>
      </c>
      <c r="X1779" s="568" t="str">
        <f t="shared" ca="1" si="121"/>
        <v/>
      </c>
      <c r="Y1779" s="568"/>
      <c r="Z1779" s="568" t="str">
        <f t="shared" ca="1" si="122"/>
        <v/>
      </c>
      <c r="AA1779" s="568"/>
      <c r="AB1779" s="568" t="str">
        <f t="shared" ca="1" si="123"/>
        <v/>
      </c>
      <c r="AC1779" s="568"/>
      <c r="AD1779" s="568" t="str">
        <f t="shared" ca="1" si="124"/>
        <v/>
      </c>
      <c r="AE1779" s="568"/>
      <c r="AG1779" s="187" t="str">
        <f t="shared" ca="1" si="125"/>
        <v/>
      </c>
      <c r="AH1779" s="568" t="str">
        <f t="shared" ca="1" si="126"/>
        <v/>
      </c>
      <c r="AI1779" s="568"/>
      <c r="AJ1779" s="568" t="str">
        <f t="shared" ca="1" si="127"/>
        <v/>
      </c>
      <c r="AK1779" s="568"/>
      <c r="AL1779" s="568" t="str">
        <f t="shared" ca="1" si="128"/>
        <v/>
      </c>
      <c r="AM1779" s="568"/>
      <c r="AN1779" s="568" t="str">
        <f t="shared" ca="1" si="129"/>
        <v/>
      </c>
      <c r="AO1779" s="568"/>
      <c r="AQ1779" s="187" t="str">
        <f t="shared" ca="1" si="130"/>
        <v/>
      </c>
      <c r="AR1779" s="568" t="str">
        <f t="shared" ca="1" si="131"/>
        <v/>
      </c>
      <c r="AS1779" s="568"/>
      <c r="AT1779" s="568" t="str">
        <f t="shared" ca="1" si="132"/>
        <v/>
      </c>
      <c r="AU1779" s="568"/>
      <c r="AV1779" s="568" t="str">
        <f t="shared" ca="1" si="133"/>
        <v/>
      </c>
      <c r="AW1779" s="568"/>
      <c r="AX1779" s="568" t="str">
        <f t="shared" ca="1" si="134"/>
        <v/>
      </c>
      <c r="AY1779" s="568"/>
      <c r="BA1779" s="187" t="str">
        <f t="shared" ca="1" si="135"/>
        <v/>
      </c>
      <c r="BB1779" s="568" t="str">
        <f t="shared" ca="1" si="136"/>
        <v/>
      </c>
      <c r="BC1779" s="568"/>
      <c r="BD1779" s="568" t="str">
        <f t="shared" ca="1" si="137"/>
        <v/>
      </c>
      <c r="BE1779" s="568"/>
      <c r="BF1779" s="568" t="str">
        <f t="shared" ca="1" si="138"/>
        <v/>
      </c>
      <c r="BG1779" s="568"/>
      <c r="BH1779" s="568" t="str">
        <f t="shared" ca="1" si="139"/>
        <v/>
      </c>
      <c r="BI1779" s="568"/>
      <c r="BK1779" s="187" t="str">
        <f t="shared" ca="1" si="140"/>
        <v/>
      </c>
      <c r="BL1779" s="568" t="str">
        <f t="shared" ca="1" si="141"/>
        <v/>
      </c>
      <c r="BM1779" s="568"/>
      <c r="BN1779" s="568" t="str">
        <f t="shared" ca="1" si="142"/>
        <v/>
      </c>
      <c r="BO1779" s="568"/>
      <c r="BP1779" s="568" t="str">
        <f t="shared" ca="1" si="143"/>
        <v/>
      </c>
      <c r="BQ1779" s="568"/>
      <c r="BR1779" s="568" t="str">
        <f t="shared" ca="1" si="144"/>
        <v/>
      </c>
      <c r="BS1779" s="568"/>
      <c r="BU1779" s="187" t="str">
        <f t="shared" ca="1" si="145"/>
        <v/>
      </c>
      <c r="BV1779" s="568" t="str">
        <f t="shared" ca="1" si="146"/>
        <v/>
      </c>
      <c r="BW1779" s="568"/>
      <c r="BX1779" s="568" t="str">
        <f t="shared" ca="1" si="147"/>
        <v/>
      </c>
      <c r="BY1779" s="568"/>
      <c r="BZ1779" s="568" t="str">
        <f t="shared" ca="1" si="148"/>
        <v/>
      </c>
      <c r="CA1779" s="568"/>
      <c r="CB1779" s="568" t="str">
        <f t="shared" ca="1" si="149"/>
        <v/>
      </c>
      <c r="CC1779" s="568"/>
      <c r="CE1779" s="187" t="str">
        <f t="shared" ca="1" si="150"/>
        <v/>
      </c>
      <c r="CF1779" s="568" t="str">
        <f t="shared" ca="1" si="151"/>
        <v/>
      </c>
      <c r="CG1779" s="568"/>
      <c r="CH1779" s="568" t="str">
        <f t="shared" ca="1" si="152"/>
        <v/>
      </c>
      <c r="CI1779" s="568"/>
      <c r="CJ1779" s="568" t="str">
        <f t="shared" ca="1" si="153"/>
        <v/>
      </c>
      <c r="CK1779" s="568"/>
      <c r="CL1779" s="568" t="str">
        <f t="shared" ca="1" si="154"/>
        <v/>
      </c>
      <c r="CM1779" s="568"/>
      <c r="CO1779" s="187" t="str">
        <f t="shared" ca="1" si="155"/>
        <v/>
      </c>
      <c r="CP1779" s="568" t="str">
        <f t="shared" ca="1" si="156"/>
        <v/>
      </c>
      <c r="CQ1779" s="568"/>
      <c r="CR1779" s="568" t="str">
        <f t="shared" ca="1" si="157"/>
        <v/>
      </c>
      <c r="CS1779" s="568"/>
      <c r="CT1779" s="568" t="str">
        <f t="shared" ca="1" si="158"/>
        <v/>
      </c>
      <c r="CU1779" s="568"/>
      <c r="CV1779" s="568" t="str">
        <f t="shared" ca="1" si="159"/>
        <v/>
      </c>
      <c r="CW1779" s="568"/>
      <c r="CY1779" s="187" t="str">
        <f t="shared" ca="1" si="160"/>
        <v/>
      </c>
      <c r="CZ1779" s="568" t="str">
        <f t="shared" ca="1" si="161"/>
        <v/>
      </c>
      <c r="DA1779" s="568"/>
      <c r="DB1779" s="568" t="str">
        <f t="shared" ca="1" si="162"/>
        <v/>
      </c>
      <c r="DC1779" s="568"/>
      <c r="DD1779" s="568" t="str">
        <f t="shared" ca="1" si="163"/>
        <v/>
      </c>
      <c r="DE1779" s="568"/>
      <c r="DF1779" s="568" t="str">
        <f t="shared" ca="1" si="164"/>
        <v/>
      </c>
      <c r="DG1779" s="568"/>
      <c r="DI1779" s="187" t="str">
        <f t="shared" ca="1" si="165"/>
        <v/>
      </c>
      <c r="DJ1779" s="568" t="str">
        <f t="shared" ca="1" si="166"/>
        <v/>
      </c>
      <c r="DK1779" s="568"/>
      <c r="DL1779" s="568" t="str">
        <f t="shared" ca="1" si="167"/>
        <v/>
      </c>
      <c r="DM1779" s="568"/>
      <c r="DN1779" s="568" t="str">
        <f t="shared" ca="1" si="168"/>
        <v/>
      </c>
      <c r="DO1779" s="568"/>
      <c r="DP1779" s="568" t="str">
        <f t="shared" ca="1" si="169"/>
        <v/>
      </c>
      <c r="DQ1779" s="568"/>
      <c r="DS1779" s="187" t="str">
        <f t="shared" ca="1" si="170"/>
        <v/>
      </c>
      <c r="DT1779" s="568" t="str">
        <f t="shared" ca="1" si="171"/>
        <v/>
      </c>
      <c r="DU1779" s="568"/>
      <c r="DV1779" s="568" t="str">
        <f t="shared" ca="1" si="172"/>
        <v/>
      </c>
      <c r="DW1779" s="568"/>
      <c r="DX1779" s="568" t="str">
        <f t="shared" ca="1" si="173"/>
        <v/>
      </c>
      <c r="DY1779" s="568"/>
      <c r="DZ1779" s="568" t="str">
        <f t="shared" ca="1" si="174"/>
        <v/>
      </c>
      <c r="EA1779" s="568"/>
      <c r="EC1779" s="187" t="str">
        <f t="shared" ca="1" si="175"/>
        <v/>
      </c>
      <c r="ED1779" s="568" t="str">
        <f t="shared" ca="1" si="176"/>
        <v/>
      </c>
      <c r="EE1779" s="568"/>
      <c r="EF1779" s="568" t="str">
        <f t="shared" ca="1" si="177"/>
        <v/>
      </c>
      <c r="EG1779" s="568"/>
      <c r="EH1779" s="568" t="str">
        <f t="shared" ca="1" si="178"/>
        <v/>
      </c>
      <c r="EI1779" s="568"/>
      <c r="EJ1779" s="568" t="str">
        <f t="shared" ca="1" si="179"/>
        <v/>
      </c>
      <c r="EK1779" s="568"/>
      <c r="EM1779" s="187" t="str">
        <f t="shared" ca="1" si="180"/>
        <v/>
      </c>
      <c r="EN1779" s="568" t="str">
        <f t="shared" ca="1" si="181"/>
        <v/>
      </c>
      <c r="EO1779" s="568"/>
      <c r="EP1779" s="568" t="str">
        <f t="shared" ca="1" si="182"/>
        <v/>
      </c>
      <c r="EQ1779" s="568"/>
      <c r="ER1779" s="568" t="str">
        <f t="shared" ca="1" si="183"/>
        <v/>
      </c>
      <c r="ES1779" s="568"/>
      <c r="ET1779" s="568" t="str">
        <f t="shared" ca="1" si="184"/>
        <v/>
      </c>
      <c r="EU1779" s="568"/>
      <c r="EW1779" s="187" t="str">
        <f t="shared" ca="1" si="185"/>
        <v/>
      </c>
      <c r="EX1779" s="568" t="str">
        <f t="shared" ca="1" si="186"/>
        <v/>
      </c>
      <c r="EY1779" s="568"/>
      <c r="EZ1779" s="568" t="str">
        <f t="shared" ca="1" si="187"/>
        <v/>
      </c>
      <c r="FA1779" s="568"/>
      <c r="FB1779" s="568" t="str">
        <f t="shared" ca="1" si="188"/>
        <v/>
      </c>
      <c r="FC1779" s="568"/>
      <c r="FD1779" s="568" t="str">
        <f t="shared" ca="1" si="189"/>
        <v/>
      </c>
      <c r="FE1779" s="568"/>
      <c r="FG1779" s="187" t="str">
        <f t="shared" ca="1" si="190"/>
        <v/>
      </c>
      <c r="FH1779" s="568" t="str">
        <f t="shared" ca="1" si="191"/>
        <v/>
      </c>
      <c r="FI1779" s="568"/>
      <c r="FJ1779" s="568" t="str">
        <f t="shared" ca="1" si="192"/>
        <v/>
      </c>
      <c r="FK1779" s="568"/>
      <c r="FL1779" s="568" t="str">
        <f t="shared" ca="1" si="193"/>
        <v/>
      </c>
      <c r="FM1779" s="568"/>
      <c r="FN1779" s="568" t="str">
        <f t="shared" ca="1" si="194"/>
        <v/>
      </c>
      <c r="FO1779" s="568"/>
    </row>
    <row r="1780" spans="1:171" hidden="1">
      <c r="A1780" s="22">
        <v>8</v>
      </c>
      <c r="B1780" s="22" t="str">
        <f ca="1">IF(ISERROR(INDEX(WS,ROWS($A$1773:$A1780))),"",MID(INDEX(WS,ROWS($A$1773:$A1780)), FIND("]",INDEX(WS,ROWS($A$1773:$A1780)))+1,32))&amp;T(NOW())</f>
        <v/>
      </c>
      <c r="C1780" s="187" t="str">
        <f t="shared" ca="1" si="110"/>
        <v/>
      </c>
      <c r="D1780" s="568" t="str">
        <f t="shared" ca="1" si="111"/>
        <v/>
      </c>
      <c r="E1780" s="568"/>
      <c r="F1780" s="568" t="str">
        <f t="shared" ca="1" si="112"/>
        <v/>
      </c>
      <c r="G1780" s="568"/>
      <c r="H1780" s="568" t="str">
        <f t="shared" ca="1" si="113"/>
        <v/>
      </c>
      <c r="I1780" s="568"/>
      <c r="J1780" s="568" t="str">
        <f t="shared" ca="1" si="114"/>
        <v/>
      </c>
      <c r="K1780" s="568"/>
      <c r="M1780" s="187" t="str">
        <f t="shared" ca="1" si="115"/>
        <v/>
      </c>
      <c r="N1780" s="568" t="str">
        <f t="shared" ca="1" si="116"/>
        <v/>
      </c>
      <c r="O1780" s="568"/>
      <c r="P1780" s="568" t="str">
        <f t="shared" ca="1" si="117"/>
        <v/>
      </c>
      <c r="Q1780" s="568"/>
      <c r="R1780" s="568" t="str">
        <f t="shared" ca="1" si="118"/>
        <v/>
      </c>
      <c r="S1780" s="568"/>
      <c r="T1780" s="568" t="str">
        <f t="shared" ca="1" si="119"/>
        <v/>
      </c>
      <c r="U1780" s="568"/>
      <c r="W1780" s="187" t="str">
        <f t="shared" ca="1" si="120"/>
        <v/>
      </c>
      <c r="X1780" s="568" t="str">
        <f t="shared" ca="1" si="121"/>
        <v/>
      </c>
      <c r="Y1780" s="568"/>
      <c r="Z1780" s="568" t="str">
        <f t="shared" ca="1" si="122"/>
        <v/>
      </c>
      <c r="AA1780" s="568"/>
      <c r="AB1780" s="568" t="str">
        <f t="shared" ca="1" si="123"/>
        <v/>
      </c>
      <c r="AC1780" s="568"/>
      <c r="AD1780" s="568" t="str">
        <f t="shared" ca="1" si="124"/>
        <v/>
      </c>
      <c r="AE1780" s="568"/>
      <c r="AG1780" s="187" t="str">
        <f t="shared" ca="1" si="125"/>
        <v/>
      </c>
      <c r="AH1780" s="568" t="str">
        <f t="shared" ca="1" si="126"/>
        <v/>
      </c>
      <c r="AI1780" s="568"/>
      <c r="AJ1780" s="568" t="str">
        <f t="shared" ca="1" si="127"/>
        <v/>
      </c>
      <c r="AK1780" s="568"/>
      <c r="AL1780" s="568" t="str">
        <f t="shared" ca="1" si="128"/>
        <v/>
      </c>
      <c r="AM1780" s="568"/>
      <c r="AN1780" s="568" t="str">
        <f t="shared" ca="1" si="129"/>
        <v/>
      </c>
      <c r="AO1780" s="568"/>
      <c r="AQ1780" s="187" t="str">
        <f t="shared" ca="1" si="130"/>
        <v/>
      </c>
      <c r="AR1780" s="568" t="str">
        <f t="shared" ca="1" si="131"/>
        <v/>
      </c>
      <c r="AS1780" s="568"/>
      <c r="AT1780" s="568" t="str">
        <f t="shared" ca="1" si="132"/>
        <v/>
      </c>
      <c r="AU1780" s="568"/>
      <c r="AV1780" s="568" t="str">
        <f t="shared" ca="1" si="133"/>
        <v/>
      </c>
      <c r="AW1780" s="568"/>
      <c r="AX1780" s="568" t="str">
        <f t="shared" ca="1" si="134"/>
        <v/>
      </c>
      <c r="AY1780" s="568"/>
      <c r="BA1780" s="187" t="str">
        <f t="shared" ca="1" si="135"/>
        <v/>
      </c>
      <c r="BB1780" s="568" t="str">
        <f t="shared" ca="1" si="136"/>
        <v/>
      </c>
      <c r="BC1780" s="568"/>
      <c r="BD1780" s="568" t="str">
        <f t="shared" ca="1" si="137"/>
        <v/>
      </c>
      <c r="BE1780" s="568"/>
      <c r="BF1780" s="568" t="str">
        <f t="shared" ca="1" si="138"/>
        <v/>
      </c>
      <c r="BG1780" s="568"/>
      <c r="BH1780" s="568" t="str">
        <f t="shared" ca="1" si="139"/>
        <v/>
      </c>
      <c r="BI1780" s="568"/>
      <c r="BK1780" s="187" t="str">
        <f t="shared" ca="1" si="140"/>
        <v/>
      </c>
      <c r="BL1780" s="568" t="str">
        <f t="shared" ca="1" si="141"/>
        <v/>
      </c>
      <c r="BM1780" s="568"/>
      <c r="BN1780" s="568" t="str">
        <f t="shared" ca="1" si="142"/>
        <v/>
      </c>
      <c r="BO1780" s="568"/>
      <c r="BP1780" s="568" t="str">
        <f t="shared" ca="1" si="143"/>
        <v/>
      </c>
      <c r="BQ1780" s="568"/>
      <c r="BR1780" s="568" t="str">
        <f t="shared" ca="1" si="144"/>
        <v/>
      </c>
      <c r="BS1780" s="568"/>
      <c r="BU1780" s="187" t="str">
        <f t="shared" ca="1" si="145"/>
        <v/>
      </c>
      <c r="BV1780" s="568" t="str">
        <f t="shared" ca="1" si="146"/>
        <v/>
      </c>
      <c r="BW1780" s="568"/>
      <c r="BX1780" s="568" t="str">
        <f t="shared" ca="1" si="147"/>
        <v/>
      </c>
      <c r="BY1780" s="568"/>
      <c r="BZ1780" s="568" t="str">
        <f t="shared" ca="1" si="148"/>
        <v/>
      </c>
      <c r="CA1780" s="568"/>
      <c r="CB1780" s="568" t="str">
        <f t="shared" ca="1" si="149"/>
        <v/>
      </c>
      <c r="CC1780" s="568"/>
      <c r="CE1780" s="187" t="str">
        <f t="shared" ca="1" si="150"/>
        <v/>
      </c>
      <c r="CF1780" s="568" t="str">
        <f t="shared" ca="1" si="151"/>
        <v/>
      </c>
      <c r="CG1780" s="568"/>
      <c r="CH1780" s="568" t="str">
        <f t="shared" ca="1" si="152"/>
        <v/>
      </c>
      <c r="CI1780" s="568"/>
      <c r="CJ1780" s="568" t="str">
        <f t="shared" ca="1" si="153"/>
        <v/>
      </c>
      <c r="CK1780" s="568"/>
      <c r="CL1780" s="568" t="str">
        <f t="shared" ca="1" si="154"/>
        <v/>
      </c>
      <c r="CM1780" s="568"/>
      <c r="CO1780" s="187" t="str">
        <f t="shared" ca="1" si="155"/>
        <v/>
      </c>
      <c r="CP1780" s="568" t="str">
        <f t="shared" ca="1" si="156"/>
        <v/>
      </c>
      <c r="CQ1780" s="568"/>
      <c r="CR1780" s="568" t="str">
        <f t="shared" ca="1" si="157"/>
        <v/>
      </c>
      <c r="CS1780" s="568"/>
      <c r="CT1780" s="568" t="str">
        <f t="shared" ca="1" si="158"/>
        <v/>
      </c>
      <c r="CU1780" s="568"/>
      <c r="CV1780" s="568" t="str">
        <f t="shared" ca="1" si="159"/>
        <v/>
      </c>
      <c r="CW1780" s="568"/>
      <c r="CY1780" s="187" t="str">
        <f t="shared" ca="1" si="160"/>
        <v/>
      </c>
      <c r="CZ1780" s="568" t="str">
        <f t="shared" ca="1" si="161"/>
        <v/>
      </c>
      <c r="DA1780" s="568"/>
      <c r="DB1780" s="568" t="str">
        <f t="shared" ca="1" si="162"/>
        <v/>
      </c>
      <c r="DC1780" s="568"/>
      <c r="DD1780" s="568" t="str">
        <f t="shared" ca="1" si="163"/>
        <v/>
      </c>
      <c r="DE1780" s="568"/>
      <c r="DF1780" s="568" t="str">
        <f t="shared" ca="1" si="164"/>
        <v/>
      </c>
      <c r="DG1780" s="568"/>
      <c r="DI1780" s="187" t="str">
        <f t="shared" ca="1" si="165"/>
        <v/>
      </c>
      <c r="DJ1780" s="568" t="str">
        <f t="shared" ca="1" si="166"/>
        <v/>
      </c>
      <c r="DK1780" s="568"/>
      <c r="DL1780" s="568" t="str">
        <f t="shared" ca="1" si="167"/>
        <v/>
      </c>
      <c r="DM1780" s="568"/>
      <c r="DN1780" s="568" t="str">
        <f t="shared" ca="1" si="168"/>
        <v/>
      </c>
      <c r="DO1780" s="568"/>
      <c r="DP1780" s="568" t="str">
        <f t="shared" ca="1" si="169"/>
        <v/>
      </c>
      <c r="DQ1780" s="568"/>
      <c r="DS1780" s="187" t="str">
        <f t="shared" ca="1" si="170"/>
        <v/>
      </c>
      <c r="DT1780" s="568" t="str">
        <f t="shared" ca="1" si="171"/>
        <v/>
      </c>
      <c r="DU1780" s="568"/>
      <c r="DV1780" s="568" t="str">
        <f t="shared" ca="1" si="172"/>
        <v/>
      </c>
      <c r="DW1780" s="568"/>
      <c r="DX1780" s="568" t="str">
        <f t="shared" ca="1" si="173"/>
        <v/>
      </c>
      <c r="DY1780" s="568"/>
      <c r="DZ1780" s="568" t="str">
        <f t="shared" ca="1" si="174"/>
        <v/>
      </c>
      <c r="EA1780" s="568"/>
      <c r="EC1780" s="187" t="str">
        <f t="shared" ca="1" si="175"/>
        <v/>
      </c>
      <c r="ED1780" s="568" t="str">
        <f t="shared" ca="1" si="176"/>
        <v/>
      </c>
      <c r="EE1780" s="568"/>
      <c r="EF1780" s="568" t="str">
        <f t="shared" ca="1" si="177"/>
        <v/>
      </c>
      <c r="EG1780" s="568"/>
      <c r="EH1780" s="568" t="str">
        <f t="shared" ca="1" si="178"/>
        <v/>
      </c>
      <c r="EI1780" s="568"/>
      <c r="EJ1780" s="568" t="str">
        <f t="shared" ca="1" si="179"/>
        <v/>
      </c>
      <c r="EK1780" s="568"/>
      <c r="EM1780" s="187" t="str">
        <f t="shared" ca="1" si="180"/>
        <v/>
      </c>
      <c r="EN1780" s="568" t="str">
        <f t="shared" ca="1" si="181"/>
        <v/>
      </c>
      <c r="EO1780" s="568"/>
      <c r="EP1780" s="568" t="str">
        <f t="shared" ca="1" si="182"/>
        <v/>
      </c>
      <c r="EQ1780" s="568"/>
      <c r="ER1780" s="568" t="str">
        <f t="shared" ca="1" si="183"/>
        <v/>
      </c>
      <c r="ES1780" s="568"/>
      <c r="ET1780" s="568" t="str">
        <f t="shared" ca="1" si="184"/>
        <v/>
      </c>
      <c r="EU1780" s="568"/>
      <c r="EW1780" s="187" t="str">
        <f t="shared" ca="1" si="185"/>
        <v/>
      </c>
      <c r="EX1780" s="568" t="str">
        <f t="shared" ca="1" si="186"/>
        <v/>
      </c>
      <c r="EY1780" s="568"/>
      <c r="EZ1780" s="568" t="str">
        <f t="shared" ca="1" si="187"/>
        <v/>
      </c>
      <c r="FA1780" s="568"/>
      <c r="FB1780" s="568" t="str">
        <f t="shared" ca="1" si="188"/>
        <v/>
      </c>
      <c r="FC1780" s="568"/>
      <c r="FD1780" s="568" t="str">
        <f t="shared" ca="1" si="189"/>
        <v/>
      </c>
      <c r="FE1780" s="568"/>
      <c r="FG1780" s="187" t="str">
        <f t="shared" ca="1" si="190"/>
        <v/>
      </c>
      <c r="FH1780" s="568" t="str">
        <f t="shared" ca="1" si="191"/>
        <v/>
      </c>
      <c r="FI1780" s="568"/>
      <c r="FJ1780" s="568" t="str">
        <f t="shared" ca="1" si="192"/>
        <v/>
      </c>
      <c r="FK1780" s="568"/>
      <c r="FL1780" s="568" t="str">
        <f t="shared" ca="1" si="193"/>
        <v/>
      </c>
      <c r="FM1780" s="568"/>
      <c r="FN1780" s="568" t="str">
        <f t="shared" ca="1" si="194"/>
        <v/>
      </c>
      <c r="FO1780" s="568"/>
    </row>
    <row r="1781" spans="1:171" hidden="1">
      <c r="A1781" s="22">
        <v>9</v>
      </c>
      <c r="B1781" s="22" t="str">
        <f ca="1">IF(ISERROR(INDEX(WS,ROWS($A$1773:$A1781))),"",MID(INDEX(WS,ROWS($A$1773:$A1781)), FIND("]",INDEX(WS,ROWS($A$1773:$A1781)))+1,32))&amp;T(NOW())</f>
        <v/>
      </c>
      <c r="C1781" s="187" t="str">
        <f t="shared" ca="1" si="110"/>
        <v/>
      </c>
      <c r="D1781" s="568" t="str">
        <f t="shared" ca="1" si="111"/>
        <v/>
      </c>
      <c r="E1781" s="568"/>
      <c r="F1781" s="568" t="str">
        <f t="shared" ca="1" si="112"/>
        <v/>
      </c>
      <c r="G1781" s="568"/>
      <c r="H1781" s="568" t="str">
        <f t="shared" ca="1" si="113"/>
        <v/>
      </c>
      <c r="I1781" s="568"/>
      <c r="J1781" s="568" t="str">
        <f t="shared" ca="1" si="114"/>
        <v/>
      </c>
      <c r="K1781" s="568"/>
      <c r="M1781" s="187" t="str">
        <f t="shared" ca="1" si="115"/>
        <v/>
      </c>
      <c r="N1781" s="568" t="str">
        <f t="shared" ca="1" si="116"/>
        <v/>
      </c>
      <c r="O1781" s="568"/>
      <c r="P1781" s="568" t="str">
        <f t="shared" ca="1" si="117"/>
        <v/>
      </c>
      <c r="Q1781" s="568"/>
      <c r="R1781" s="568" t="str">
        <f t="shared" ca="1" si="118"/>
        <v/>
      </c>
      <c r="S1781" s="568"/>
      <c r="T1781" s="568" t="str">
        <f t="shared" ca="1" si="119"/>
        <v/>
      </c>
      <c r="U1781" s="568"/>
      <c r="W1781" s="187" t="str">
        <f t="shared" ca="1" si="120"/>
        <v/>
      </c>
      <c r="X1781" s="568" t="str">
        <f t="shared" ca="1" si="121"/>
        <v/>
      </c>
      <c r="Y1781" s="568"/>
      <c r="Z1781" s="568" t="str">
        <f t="shared" ca="1" si="122"/>
        <v/>
      </c>
      <c r="AA1781" s="568"/>
      <c r="AB1781" s="568" t="str">
        <f t="shared" ca="1" si="123"/>
        <v/>
      </c>
      <c r="AC1781" s="568"/>
      <c r="AD1781" s="568" t="str">
        <f t="shared" ca="1" si="124"/>
        <v/>
      </c>
      <c r="AE1781" s="568"/>
      <c r="AG1781" s="187" t="str">
        <f t="shared" ca="1" si="125"/>
        <v/>
      </c>
      <c r="AH1781" s="568" t="str">
        <f t="shared" ca="1" si="126"/>
        <v/>
      </c>
      <c r="AI1781" s="568"/>
      <c r="AJ1781" s="568" t="str">
        <f t="shared" ca="1" si="127"/>
        <v/>
      </c>
      <c r="AK1781" s="568"/>
      <c r="AL1781" s="568" t="str">
        <f t="shared" ca="1" si="128"/>
        <v/>
      </c>
      <c r="AM1781" s="568"/>
      <c r="AN1781" s="568" t="str">
        <f t="shared" ca="1" si="129"/>
        <v/>
      </c>
      <c r="AO1781" s="568"/>
      <c r="AQ1781" s="187" t="str">
        <f t="shared" ca="1" si="130"/>
        <v/>
      </c>
      <c r="AR1781" s="568" t="str">
        <f t="shared" ca="1" si="131"/>
        <v/>
      </c>
      <c r="AS1781" s="568"/>
      <c r="AT1781" s="568" t="str">
        <f t="shared" ca="1" si="132"/>
        <v/>
      </c>
      <c r="AU1781" s="568"/>
      <c r="AV1781" s="568" t="str">
        <f t="shared" ca="1" si="133"/>
        <v/>
      </c>
      <c r="AW1781" s="568"/>
      <c r="AX1781" s="568" t="str">
        <f t="shared" ca="1" si="134"/>
        <v/>
      </c>
      <c r="AY1781" s="568"/>
      <c r="BA1781" s="187" t="str">
        <f t="shared" ca="1" si="135"/>
        <v/>
      </c>
      <c r="BB1781" s="568" t="str">
        <f t="shared" ca="1" si="136"/>
        <v/>
      </c>
      <c r="BC1781" s="568"/>
      <c r="BD1781" s="568" t="str">
        <f t="shared" ca="1" si="137"/>
        <v/>
      </c>
      <c r="BE1781" s="568"/>
      <c r="BF1781" s="568" t="str">
        <f t="shared" ca="1" si="138"/>
        <v/>
      </c>
      <c r="BG1781" s="568"/>
      <c r="BH1781" s="568" t="str">
        <f t="shared" ca="1" si="139"/>
        <v/>
      </c>
      <c r="BI1781" s="568"/>
      <c r="BK1781" s="187" t="str">
        <f t="shared" ca="1" si="140"/>
        <v/>
      </c>
      <c r="BL1781" s="568" t="str">
        <f t="shared" ca="1" si="141"/>
        <v/>
      </c>
      <c r="BM1781" s="568"/>
      <c r="BN1781" s="568" t="str">
        <f t="shared" ca="1" si="142"/>
        <v/>
      </c>
      <c r="BO1781" s="568"/>
      <c r="BP1781" s="568" t="str">
        <f t="shared" ca="1" si="143"/>
        <v/>
      </c>
      <c r="BQ1781" s="568"/>
      <c r="BR1781" s="568" t="str">
        <f t="shared" ca="1" si="144"/>
        <v/>
      </c>
      <c r="BS1781" s="568"/>
      <c r="BU1781" s="187" t="str">
        <f t="shared" ca="1" si="145"/>
        <v/>
      </c>
      <c r="BV1781" s="568" t="str">
        <f t="shared" ca="1" si="146"/>
        <v/>
      </c>
      <c r="BW1781" s="568"/>
      <c r="BX1781" s="568" t="str">
        <f t="shared" ca="1" si="147"/>
        <v/>
      </c>
      <c r="BY1781" s="568"/>
      <c r="BZ1781" s="568" t="str">
        <f t="shared" ca="1" si="148"/>
        <v/>
      </c>
      <c r="CA1781" s="568"/>
      <c r="CB1781" s="568" t="str">
        <f t="shared" ca="1" si="149"/>
        <v/>
      </c>
      <c r="CC1781" s="568"/>
      <c r="CE1781" s="187" t="str">
        <f t="shared" ca="1" si="150"/>
        <v/>
      </c>
      <c r="CF1781" s="568" t="str">
        <f t="shared" ca="1" si="151"/>
        <v/>
      </c>
      <c r="CG1781" s="568"/>
      <c r="CH1781" s="568" t="str">
        <f t="shared" ca="1" si="152"/>
        <v/>
      </c>
      <c r="CI1781" s="568"/>
      <c r="CJ1781" s="568" t="str">
        <f t="shared" ca="1" si="153"/>
        <v/>
      </c>
      <c r="CK1781" s="568"/>
      <c r="CL1781" s="568" t="str">
        <f t="shared" ca="1" si="154"/>
        <v/>
      </c>
      <c r="CM1781" s="568"/>
      <c r="CO1781" s="187" t="str">
        <f t="shared" ca="1" si="155"/>
        <v/>
      </c>
      <c r="CP1781" s="568" t="str">
        <f t="shared" ca="1" si="156"/>
        <v/>
      </c>
      <c r="CQ1781" s="568"/>
      <c r="CR1781" s="568" t="str">
        <f t="shared" ca="1" si="157"/>
        <v/>
      </c>
      <c r="CS1781" s="568"/>
      <c r="CT1781" s="568" t="str">
        <f t="shared" ca="1" si="158"/>
        <v/>
      </c>
      <c r="CU1781" s="568"/>
      <c r="CV1781" s="568" t="str">
        <f t="shared" ca="1" si="159"/>
        <v/>
      </c>
      <c r="CW1781" s="568"/>
      <c r="CY1781" s="187" t="str">
        <f t="shared" ca="1" si="160"/>
        <v/>
      </c>
      <c r="CZ1781" s="568" t="str">
        <f t="shared" ca="1" si="161"/>
        <v/>
      </c>
      <c r="DA1781" s="568"/>
      <c r="DB1781" s="568" t="str">
        <f t="shared" ca="1" si="162"/>
        <v/>
      </c>
      <c r="DC1781" s="568"/>
      <c r="DD1781" s="568" t="str">
        <f t="shared" ca="1" si="163"/>
        <v/>
      </c>
      <c r="DE1781" s="568"/>
      <c r="DF1781" s="568" t="str">
        <f t="shared" ca="1" si="164"/>
        <v/>
      </c>
      <c r="DG1781" s="568"/>
      <c r="DI1781" s="187" t="str">
        <f t="shared" ca="1" si="165"/>
        <v/>
      </c>
      <c r="DJ1781" s="568" t="str">
        <f t="shared" ca="1" si="166"/>
        <v/>
      </c>
      <c r="DK1781" s="568"/>
      <c r="DL1781" s="568" t="str">
        <f t="shared" ca="1" si="167"/>
        <v/>
      </c>
      <c r="DM1781" s="568"/>
      <c r="DN1781" s="568" t="str">
        <f t="shared" ca="1" si="168"/>
        <v/>
      </c>
      <c r="DO1781" s="568"/>
      <c r="DP1781" s="568" t="str">
        <f t="shared" ca="1" si="169"/>
        <v/>
      </c>
      <c r="DQ1781" s="568"/>
      <c r="DS1781" s="187" t="str">
        <f t="shared" ca="1" si="170"/>
        <v/>
      </c>
      <c r="DT1781" s="568" t="str">
        <f t="shared" ca="1" si="171"/>
        <v/>
      </c>
      <c r="DU1781" s="568"/>
      <c r="DV1781" s="568" t="str">
        <f t="shared" ca="1" si="172"/>
        <v/>
      </c>
      <c r="DW1781" s="568"/>
      <c r="DX1781" s="568" t="str">
        <f t="shared" ca="1" si="173"/>
        <v/>
      </c>
      <c r="DY1781" s="568"/>
      <c r="DZ1781" s="568" t="str">
        <f t="shared" ca="1" si="174"/>
        <v/>
      </c>
      <c r="EA1781" s="568"/>
      <c r="EC1781" s="187" t="str">
        <f t="shared" ca="1" si="175"/>
        <v/>
      </c>
      <c r="ED1781" s="568" t="str">
        <f t="shared" ca="1" si="176"/>
        <v/>
      </c>
      <c r="EE1781" s="568"/>
      <c r="EF1781" s="568" t="str">
        <f t="shared" ca="1" si="177"/>
        <v/>
      </c>
      <c r="EG1781" s="568"/>
      <c r="EH1781" s="568" t="str">
        <f t="shared" ca="1" si="178"/>
        <v/>
      </c>
      <c r="EI1781" s="568"/>
      <c r="EJ1781" s="568" t="str">
        <f t="shared" ca="1" si="179"/>
        <v/>
      </c>
      <c r="EK1781" s="568"/>
      <c r="EM1781" s="187" t="str">
        <f t="shared" ca="1" si="180"/>
        <v/>
      </c>
      <c r="EN1781" s="568" t="str">
        <f t="shared" ca="1" si="181"/>
        <v/>
      </c>
      <c r="EO1781" s="568"/>
      <c r="EP1781" s="568" t="str">
        <f t="shared" ca="1" si="182"/>
        <v/>
      </c>
      <c r="EQ1781" s="568"/>
      <c r="ER1781" s="568" t="str">
        <f t="shared" ca="1" si="183"/>
        <v/>
      </c>
      <c r="ES1781" s="568"/>
      <c r="ET1781" s="568" t="str">
        <f t="shared" ca="1" si="184"/>
        <v/>
      </c>
      <c r="EU1781" s="568"/>
      <c r="EW1781" s="187" t="str">
        <f t="shared" ca="1" si="185"/>
        <v/>
      </c>
      <c r="EX1781" s="568" t="str">
        <f t="shared" ca="1" si="186"/>
        <v/>
      </c>
      <c r="EY1781" s="568"/>
      <c r="EZ1781" s="568" t="str">
        <f t="shared" ca="1" si="187"/>
        <v/>
      </c>
      <c r="FA1781" s="568"/>
      <c r="FB1781" s="568" t="str">
        <f t="shared" ca="1" si="188"/>
        <v/>
      </c>
      <c r="FC1781" s="568"/>
      <c r="FD1781" s="568" t="str">
        <f t="shared" ca="1" si="189"/>
        <v/>
      </c>
      <c r="FE1781" s="568"/>
      <c r="FG1781" s="187" t="str">
        <f t="shared" ca="1" si="190"/>
        <v/>
      </c>
      <c r="FH1781" s="568" t="str">
        <f t="shared" ca="1" si="191"/>
        <v/>
      </c>
      <c r="FI1781" s="568"/>
      <c r="FJ1781" s="568" t="str">
        <f t="shared" ca="1" si="192"/>
        <v/>
      </c>
      <c r="FK1781" s="568"/>
      <c r="FL1781" s="568" t="str">
        <f t="shared" ca="1" si="193"/>
        <v/>
      </c>
      <c r="FM1781" s="568"/>
      <c r="FN1781" s="568" t="str">
        <f t="shared" ca="1" si="194"/>
        <v/>
      </c>
      <c r="FO1781" s="568"/>
    </row>
    <row r="1782" spans="1:171" hidden="1">
      <c r="A1782" s="22">
        <v>10</v>
      </c>
      <c r="B1782" s="22" t="str">
        <f ca="1">IF(ISERROR(INDEX(WS,ROWS($A$1773:$A1782))),"",MID(INDEX(WS,ROWS($A$1773:$A1782)), FIND("]",INDEX(WS,ROWS($A$1773:$A1782)))+1,32))&amp;T(NOW())</f>
        <v/>
      </c>
      <c r="C1782" s="187" t="str">
        <f t="shared" ca="1" si="110"/>
        <v/>
      </c>
      <c r="D1782" s="568" t="str">
        <f t="shared" ca="1" si="111"/>
        <v/>
      </c>
      <c r="E1782" s="568"/>
      <c r="F1782" s="568" t="str">
        <f t="shared" ca="1" si="112"/>
        <v/>
      </c>
      <c r="G1782" s="568"/>
      <c r="H1782" s="568" t="str">
        <f t="shared" ca="1" si="113"/>
        <v/>
      </c>
      <c r="I1782" s="568"/>
      <c r="J1782" s="568" t="str">
        <f t="shared" ca="1" si="114"/>
        <v/>
      </c>
      <c r="K1782" s="568"/>
      <c r="M1782" s="187" t="str">
        <f t="shared" ca="1" si="115"/>
        <v/>
      </c>
      <c r="N1782" s="568" t="str">
        <f t="shared" ca="1" si="116"/>
        <v/>
      </c>
      <c r="O1782" s="568"/>
      <c r="P1782" s="568" t="str">
        <f t="shared" ca="1" si="117"/>
        <v/>
      </c>
      <c r="Q1782" s="568"/>
      <c r="R1782" s="568" t="str">
        <f t="shared" ca="1" si="118"/>
        <v/>
      </c>
      <c r="S1782" s="568"/>
      <c r="T1782" s="568" t="str">
        <f t="shared" ca="1" si="119"/>
        <v/>
      </c>
      <c r="U1782" s="568"/>
      <c r="W1782" s="187" t="str">
        <f t="shared" ca="1" si="120"/>
        <v/>
      </c>
      <c r="X1782" s="568" t="str">
        <f t="shared" ca="1" si="121"/>
        <v/>
      </c>
      <c r="Y1782" s="568"/>
      <c r="Z1782" s="568" t="str">
        <f t="shared" ca="1" si="122"/>
        <v/>
      </c>
      <c r="AA1782" s="568"/>
      <c r="AB1782" s="568" t="str">
        <f t="shared" ca="1" si="123"/>
        <v/>
      </c>
      <c r="AC1782" s="568"/>
      <c r="AD1782" s="568" t="str">
        <f t="shared" ca="1" si="124"/>
        <v/>
      </c>
      <c r="AE1782" s="568"/>
      <c r="AG1782" s="187" t="str">
        <f t="shared" ca="1" si="125"/>
        <v/>
      </c>
      <c r="AH1782" s="568" t="str">
        <f t="shared" ca="1" si="126"/>
        <v/>
      </c>
      <c r="AI1782" s="568"/>
      <c r="AJ1782" s="568" t="str">
        <f t="shared" ca="1" si="127"/>
        <v/>
      </c>
      <c r="AK1782" s="568"/>
      <c r="AL1782" s="568" t="str">
        <f t="shared" ca="1" si="128"/>
        <v/>
      </c>
      <c r="AM1782" s="568"/>
      <c r="AN1782" s="568" t="str">
        <f t="shared" ca="1" si="129"/>
        <v/>
      </c>
      <c r="AO1782" s="568"/>
      <c r="AQ1782" s="187" t="str">
        <f t="shared" ca="1" si="130"/>
        <v/>
      </c>
      <c r="AR1782" s="568" t="str">
        <f t="shared" ca="1" si="131"/>
        <v/>
      </c>
      <c r="AS1782" s="568"/>
      <c r="AT1782" s="568" t="str">
        <f t="shared" ca="1" si="132"/>
        <v/>
      </c>
      <c r="AU1782" s="568"/>
      <c r="AV1782" s="568" t="str">
        <f t="shared" ca="1" si="133"/>
        <v/>
      </c>
      <c r="AW1782" s="568"/>
      <c r="AX1782" s="568" t="str">
        <f t="shared" ca="1" si="134"/>
        <v/>
      </c>
      <c r="AY1782" s="568"/>
      <c r="BA1782" s="187" t="str">
        <f t="shared" ca="1" si="135"/>
        <v/>
      </c>
      <c r="BB1782" s="568" t="str">
        <f t="shared" ca="1" si="136"/>
        <v/>
      </c>
      <c r="BC1782" s="568"/>
      <c r="BD1782" s="568" t="str">
        <f t="shared" ca="1" si="137"/>
        <v/>
      </c>
      <c r="BE1782" s="568"/>
      <c r="BF1782" s="568" t="str">
        <f t="shared" ca="1" si="138"/>
        <v/>
      </c>
      <c r="BG1782" s="568"/>
      <c r="BH1782" s="568" t="str">
        <f t="shared" ca="1" si="139"/>
        <v/>
      </c>
      <c r="BI1782" s="568"/>
      <c r="BK1782" s="187" t="str">
        <f t="shared" ca="1" si="140"/>
        <v/>
      </c>
      <c r="BL1782" s="568" t="str">
        <f t="shared" ca="1" si="141"/>
        <v/>
      </c>
      <c r="BM1782" s="568"/>
      <c r="BN1782" s="568" t="str">
        <f t="shared" ca="1" si="142"/>
        <v/>
      </c>
      <c r="BO1782" s="568"/>
      <c r="BP1782" s="568" t="str">
        <f t="shared" ca="1" si="143"/>
        <v/>
      </c>
      <c r="BQ1782" s="568"/>
      <c r="BR1782" s="568" t="str">
        <f t="shared" ca="1" si="144"/>
        <v/>
      </c>
      <c r="BS1782" s="568"/>
      <c r="BU1782" s="187" t="str">
        <f t="shared" ca="1" si="145"/>
        <v/>
      </c>
      <c r="BV1782" s="568" t="str">
        <f t="shared" ca="1" si="146"/>
        <v/>
      </c>
      <c r="BW1782" s="568"/>
      <c r="BX1782" s="568" t="str">
        <f t="shared" ca="1" si="147"/>
        <v/>
      </c>
      <c r="BY1782" s="568"/>
      <c r="BZ1782" s="568" t="str">
        <f t="shared" ca="1" si="148"/>
        <v/>
      </c>
      <c r="CA1782" s="568"/>
      <c r="CB1782" s="568" t="str">
        <f t="shared" ca="1" si="149"/>
        <v/>
      </c>
      <c r="CC1782" s="568"/>
      <c r="CE1782" s="187" t="str">
        <f t="shared" ca="1" si="150"/>
        <v/>
      </c>
      <c r="CF1782" s="568" t="str">
        <f t="shared" ca="1" si="151"/>
        <v/>
      </c>
      <c r="CG1782" s="568"/>
      <c r="CH1782" s="568" t="str">
        <f t="shared" ca="1" si="152"/>
        <v/>
      </c>
      <c r="CI1782" s="568"/>
      <c r="CJ1782" s="568" t="str">
        <f t="shared" ca="1" si="153"/>
        <v/>
      </c>
      <c r="CK1782" s="568"/>
      <c r="CL1782" s="568" t="str">
        <f t="shared" ca="1" si="154"/>
        <v/>
      </c>
      <c r="CM1782" s="568"/>
      <c r="CO1782" s="187" t="str">
        <f t="shared" ca="1" si="155"/>
        <v/>
      </c>
      <c r="CP1782" s="568" t="str">
        <f t="shared" ca="1" si="156"/>
        <v/>
      </c>
      <c r="CQ1782" s="568"/>
      <c r="CR1782" s="568" t="str">
        <f t="shared" ca="1" si="157"/>
        <v/>
      </c>
      <c r="CS1782" s="568"/>
      <c r="CT1782" s="568" t="str">
        <f t="shared" ca="1" si="158"/>
        <v/>
      </c>
      <c r="CU1782" s="568"/>
      <c r="CV1782" s="568" t="str">
        <f t="shared" ca="1" si="159"/>
        <v/>
      </c>
      <c r="CW1782" s="568"/>
      <c r="CY1782" s="187" t="str">
        <f t="shared" ca="1" si="160"/>
        <v/>
      </c>
      <c r="CZ1782" s="568" t="str">
        <f t="shared" ca="1" si="161"/>
        <v/>
      </c>
      <c r="DA1782" s="568"/>
      <c r="DB1782" s="568" t="str">
        <f t="shared" ca="1" si="162"/>
        <v/>
      </c>
      <c r="DC1782" s="568"/>
      <c r="DD1782" s="568" t="str">
        <f t="shared" ca="1" si="163"/>
        <v/>
      </c>
      <c r="DE1782" s="568"/>
      <c r="DF1782" s="568" t="str">
        <f t="shared" ca="1" si="164"/>
        <v/>
      </c>
      <c r="DG1782" s="568"/>
      <c r="DI1782" s="187" t="str">
        <f t="shared" ca="1" si="165"/>
        <v/>
      </c>
      <c r="DJ1782" s="568" t="str">
        <f t="shared" ca="1" si="166"/>
        <v/>
      </c>
      <c r="DK1782" s="568"/>
      <c r="DL1782" s="568" t="str">
        <f t="shared" ca="1" si="167"/>
        <v/>
      </c>
      <c r="DM1782" s="568"/>
      <c r="DN1782" s="568" t="str">
        <f t="shared" ca="1" si="168"/>
        <v/>
      </c>
      <c r="DO1782" s="568"/>
      <c r="DP1782" s="568" t="str">
        <f t="shared" ca="1" si="169"/>
        <v/>
      </c>
      <c r="DQ1782" s="568"/>
      <c r="DS1782" s="187" t="str">
        <f t="shared" ca="1" si="170"/>
        <v/>
      </c>
      <c r="DT1782" s="568" t="str">
        <f t="shared" ca="1" si="171"/>
        <v/>
      </c>
      <c r="DU1782" s="568"/>
      <c r="DV1782" s="568" t="str">
        <f t="shared" ca="1" si="172"/>
        <v/>
      </c>
      <c r="DW1782" s="568"/>
      <c r="DX1782" s="568" t="str">
        <f t="shared" ca="1" si="173"/>
        <v/>
      </c>
      <c r="DY1782" s="568"/>
      <c r="DZ1782" s="568" t="str">
        <f t="shared" ca="1" si="174"/>
        <v/>
      </c>
      <c r="EA1782" s="568"/>
      <c r="EC1782" s="187" t="str">
        <f t="shared" ca="1" si="175"/>
        <v/>
      </c>
      <c r="ED1782" s="568" t="str">
        <f t="shared" ca="1" si="176"/>
        <v/>
      </c>
      <c r="EE1782" s="568"/>
      <c r="EF1782" s="568" t="str">
        <f t="shared" ca="1" si="177"/>
        <v/>
      </c>
      <c r="EG1782" s="568"/>
      <c r="EH1782" s="568" t="str">
        <f t="shared" ca="1" si="178"/>
        <v/>
      </c>
      <c r="EI1782" s="568"/>
      <c r="EJ1782" s="568" t="str">
        <f t="shared" ca="1" si="179"/>
        <v/>
      </c>
      <c r="EK1782" s="568"/>
      <c r="EM1782" s="187" t="str">
        <f t="shared" ca="1" si="180"/>
        <v/>
      </c>
      <c r="EN1782" s="568" t="str">
        <f t="shared" ca="1" si="181"/>
        <v/>
      </c>
      <c r="EO1782" s="568"/>
      <c r="EP1782" s="568" t="str">
        <f t="shared" ca="1" si="182"/>
        <v/>
      </c>
      <c r="EQ1782" s="568"/>
      <c r="ER1782" s="568" t="str">
        <f t="shared" ca="1" si="183"/>
        <v/>
      </c>
      <c r="ES1782" s="568"/>
      <c r="ET1782" s="568" t="str">
        <f t="shared" ca="1" si="184"/>
        <v/>
      </c>
      <c r="EU1782" s="568"/>
      <c r="EW1782" s="187" t="str">
        <f t="shared" ca="1" si="185"/>
        <v/>
      </c>
      <c r="EX1782" s="568" t="str">
        <f t="shared" ca="1" si="186"/>
        <v/>
      </c>
      <c r="EY1782" s="568"/>
      <c r="EZ1782" s="568" t="str">
        <f t="shared" ca="1" si="187"/>
        <v/>
      </c>
      <c r="FA1782" s="568"/>
      <c r="FB1782" s="568" t="str">
        <f t="shared" ca="1" si="188"/>
        <v/>
      </c>
      <c r="FC1782" s="568"/>
      <c r="FD1782" s="568" t="str">
        <f t="shared" ca="1" si="189"/>
        <v/>
      </c>
      <c r="FE1782" s="568"/>
      <c r="FG1782" s="187" t="str">
        <f t="shared" ca="1" si="190"/>
        <v/>
      </c>
      <c r="FH1782" s="568" t="str">
        <f t="shared" ca="1" si="191"/>
        <v/>
      </c>
      <c r="FI1782" s="568"/>
      <c r="FJ1782" s="568" t="str">
        <f t="shared" ca="1" si="192"/>
        <v/>
      </c>
      <c r="FK1782" s="568"/>
      <c r="FL1782" s="568" t="str">
        <f t="shared" ca="1" si="193"/>
        <v/>
      </c>
      <c r="FM1782" s="568"/>
      <c r="FN1782" s="568" t="str">
        <f t="shared" ca="1" si="194"/>
        <v/>
      </c>
      <c r="FO1782" s="568"/>
    </row>
    <row r="1783" spans="1:171" hidden="1">
      <c r="A1783" s="22">
        <v>11</v>
      </c>
      <c r="B1783" s="22" t="str">
        <f ca="1">IF(ISERROR(INDEX(WS,ROWS($A$1773:$A1783))),"",MID(INDEX(WS,ROWS($A$1773:$A1783)), FIND("]",INDEX(WS,ROWS($A$1773:$A1783)))+1,32))&amp;T(NOW())</f>
        <v/>
      </c>
      <c r="C1783" s="187" t="str">
        <f t="shared" ca="1" si="110"/>
        <v/>
      </c>
      <c r="D1783" s="568" t="str">
        <f t="shared" ca="1" si="111"/>
        <v/>
      </c>
      <c r="E1783" s="568"/>
      <c r="F1783" s="568" t="str">
        <f t="shared" ca="1" si="112"/>
        <v/>
      </c>
      <c r="G1783" s="568"/>
      <c r="H1783" s="568" t="str">
        <f t="shared" ca="1" si="113"/>
        <v/>
      </c>
      <c r="I1783" s="568"/>
      <c r="J1783" s="568" t="str">
        <f t="shared" ca="1" si="114"/>
        <v/>
      </c>
      <c r="K1783" s="568"/>
      <c r="M1783" s="187" t="str">
        <f t="shared" ca="1" si="115"/>
        <v/>
      </c>
      <c r="N1783" s="568" t="str">
        <f t="shared" ca="1" si="116"/>
        <v/>
      </c>
      <c r="O1783" s="568"/>
      <c r="P1783" s="568" t="str">
        <f t="shared" ca="1" si="117"/>
        <v/>
      </c>
      <c r="Q1783" s="568"/>
      <c r="R1783" s="568" t="str">
        <f t="shared" ca="1" si="118"/>
        <v/>
      </c>
      <c r="S1783" s="568"/>
      <c r="T1783" s="568" t="str">
        <f t="shared" ca="1" si="119"/>
        <v/>
      </c>
      <c r="U1783" s="568"/>
      <c r="W1783" s="187" t="str">
        <f t="shared" ca="1" si="120"/>
        <v/>
      </c>
      <c r="X1783" s="568" t="str">
        <f t="shared" ca="1" si="121"/>
        <v/>
      </c>
      <c r="Y1783" s="568"/>
      <c r="Z1783" s="568" t="str">
        <f t="shared" ca="1" si="122"/>
        <v/>
      </c>
      <c r="AA1783" s="568"/>
      <c r="AB1783" s="568" t="str">
        <f t="shared" ca="1" si="123"/>
        <v/>
      </c>
      <c r="AC1783" s="568"/>
      <c r="AD1783" s="568" t="str">
        <f t="shared" ca="1" si="124"/>
        <v/>
      </c>
      <c r="AE1783" s="568"/>
      <c r="AG1783" s="187" t="str">
        <f t="shared" ca="1" si="125"/>
        <v/>
      </c>
      <c r="AH1783" s="568" t="str">
        <f t="shared" ca="1" si="126"/>
        <v/>
      </c>
      <c r="AI1783" s="568"/>
      <c r="AJ1783" s="568" t="str">
        <f t="shared" ca="1" si="127"/>
        <v/>
      </c>
      <c r="AK1783" s="568"/>
      <c r="AL1783" s="568" t="str">
        <f t="shared" ca="1" si="128"/>
        <v/>
      </c>
      <c r="AM1783" s="568"/>
      <c r="AN1783" s="568" t="str">
        <f t="shared" ca="1" si="129"/>
        <v/>
      </c>
      <c r="AO1783" s="568"/>
      <c r="AQ1783" s="187" t="str">
        <f t="shared" ca="1" si="130"/>
        <v/>
      </c>
      <c r="AR1783" s="568" t="str">
        <f t="shared" ca="1" si="131"/>
        <v/>
      </c>
      <c r="AS1783" s="568"/>
      <c r="AT1783" s="568" t="str">
        <f t="shared" ca="1" si="132"/>
        <v/>
      </c>
      <c r="AU1783" s="568"/>
      <c r="AV1783" s="568" t="str">
        <f t="shared" ca="1" si="133"/>
        <v/>
      </c>
      <c r="AW1783" s="568"/>
      <c r="AX1783" s="568" t="str">
        <f t="shared" ca="1" si="134"/>
        <v/>
      </c>
      <c r="AY1783" s="568"/>
      <c r="BA1783" s="187" t="str">
        <f t="shared" ca="1" si="135"/>
        <v/>
      </c>
      <c r="BB1783" s="568" t="str">
        <f t="shared" ca="1" si="136"/>
        <v/>
      </c>
      <c r="BC1783" s="568"/>
      <c r="BD1783" s="568" t="str">
        <f t="shared" ca="1" si="137"/>
        <v/>
      </c>
      <c r="BE1783" s="568"/>
      <c r="BF1783" s="568" t="str">
        <f t="shared" ca="1" si="138"/>
        <v/>
      </c>
      <c r="BG1783" s="568"/>
      <c r="BH1783" s="568" t="str">
        <f t="shared" ca="1" si="139"/>
        <v/>
      </c>
      <c r="BI1783" s="568"/>
      <c r="BK1783" s="187" t="str">
        <f t="shared" ca="1" si="140"/>
        <v/>
      </c>
      <c r="BL1783" s="568" t="str">
        <f t="shared" ca="1" si="141"/>
        <v/>
      </c>
      <c r="BM1783" s="568"/>
      <c r="BN1783" s="568" t="str">
        <f t="shared" ca="1" si="142"/>
        <v/>
      </c>
      <c r="BO1783" s="568"/>
      <c r="BP1783" s="568" t="str">
        <f t="shared" ca="1" si="143"/>
        <v/>
      </c>
      <c r="BQ1783" s="568"/>
      <c r="BR1783" s="568" t="str">
        <f t="shared" ca="1" si="144"/>
        <v/>
      </c>
      <c r="BS1783" s="568"/>
      <c r="BU1783" s="187" t="str">
        <f t="shared" ca="1" si="145"/>
        <v/>
      </c>
      <c r="BV1783" s="568" t="str">
        <f t="shared" ca="1" si="146"/>
        <v/>
      </c>
      <c r="BW1783" s="568"/>
      <c r="BX1783" s="568" t="str">
        <f t="shared" ca="1" si="147"/>
        <v/>
      </c>
      <c r="BY1783" s="568"/>
      <c r="BZ1783" s="568" t="str">
        <f t="shared" ca="1" si="148"/>
        <v/>
      </c>
      <c r="CA1783" s="568"/>
      <c r="CB1783" s="568" t="str">
        <f t="shared" ca="1" si="149"/>
        <v/>
      </c>
      <c r="CC1783" s="568"/>
      <c r="CE1783" s="187" t="str">
        <f t="shared" ca="1" si="150"/>
        <v/>
      </c>
      <c r="CF1783" s="568" t="str">
        <f t="shared" ca="1" si="151"/>
        <v/>
      </c>
      <c r="CG1783" s="568"/>
      <c r="CH1783" s="568" t="str">
        <f t="shared" ca="1" si="152"/>
        <v/>
      </c>
      <c r="CI1783" s="568"/>
      <c r="CJ1783" s="568" t="str">
        <f t="shared" ca="1" si="153"/>
        <v/>
      </c>
      <c r="CK1783" s="568"/>
      <c r="CL1783" s="568" t="str">
        <f t="shared" ca="1" si="154"/>
        <v/>
      </c>
      <c r="CM1783" s="568"/>
      <c r="CO1783" s="187" t="str">
        <f t="shared" ca="1" si="155"/>
        <v/>
      </c>
      <c r="CP1783" s="568" t="str">
        <f t="shared" ca="1" si="156"/>
        <v/>
      </c>
      <c r="CQ1783" s="568"/>
      <c r="CR1783" s="568" t="str">
        <f t="shared" ca="1" si="157"/>
        <v/>
      </c>
      <c r="CS1783" s="568"/>
      <c r="CT1783" s="568" t="str">
        <f t="shared" ca="1" si="158"/>
        <v/>
      </c>
      <c r="CU1783" s="568"/>
      <c r="CV1783" s="568" t="str">
        <f t="shared" ca="1" si="159"/>
        <v/>
      </c>
      <c r="CW1783" s="568"/>
      <c r="CY1783" s="187" t="str">
        <f t="shared" ca="1" si="160"/>
        <v/>
      </c>
      <c r="CZ1783" s="568" t="str">
        <f t="shared" ca="1" si="161"/>
        <v/>
      </c>
      <c r="DA1783" s="568"/>
      <c r="DB1783" s="568" t="str">
        <f t="shared" ca="1" si="162"/>
        <v/>
      </c>
      <c r="DC1783" s="568"/>
      <c r="DD1783" s="568" t="str">
        <f t="shared" ca="1" si="163"/>
        <v/>
      </c>
      <c r="DE1783" s="568"/>
      <c r="DF1783" s="568" t="str">
        <f t="shared" ca="1" si="164"/>
        <v/>
      </c>
      <c r="DG1783" s="568"/>
      <c r="DI1783" s="187" t="str">
        <f t="shared" ca="1" si="165"/>
        <v/>
      </c>
      <c r="DJ1783" s="568" t="str">
        <f t="shared" ca="1" si="166"/>
        <v/>
      </c>
      <c r="DK1783" s="568"/>
      <c r="DL1783" s="568" t="str">
        <f t="shared" ca="1" si="167"/>
        <v/>
      </c>
      <c r="DM1783" s="568"/>
      <c r="DN1783" s="568" t="str">
        <f t="shared" ca="1" si="168"/>
        <v/>
      </c>
      <c r="DO1783" s="568"/>
      <c r="DP1783" s="568" t="str">
        <f t="shared" ca="1" si="169"/>
        <v/>
      </c>
      <c r="DQ1783" s="568"/>
      <c r="DS1783" s="187" t="str">
        <f t="shared" ca="1" si="170"/>
        <v/>
      </c>
      <c r="DT1783" s="568" t="str">
        <f t="shared" ca="1" si="171"/>
        <v/>
      </c>
      <c r="DU1783" s="568"/>
      <c r="DV1783" s="568" t="str">
        <f t="shared" ca="1" si="172"/>
        <v/>
      </c>
      <c r="DW1783" s="568"/>
      <c r="DX1783" s="568" t="str">
        <f t="shared" ca="1" si="173"/>
        <v/>
      </c>
      <c r="DY1783" s="568"/>
      <c r="DZ1783" s="568" t="str">
        <f t="shared" ca="1" si="174"/>
        <v/>
      </c>
      <c r="EA1783" s="568"/>
      <c r="EC1783" s="187" t="str">
        <f t="shared" ca="1" si="175"/>
        <v/>
      </c>
      <c r="ED1783" s="568" t="str">
        <f t="shared" ca="1" si="176"/>
        <v/>
      </c>
      <c r="EE1783" s="568"/>
      <c r="EF1783" s="568" t="str">
        <f t="shared" ca="1" si="177"/>
        <v/>
      </c>
      <c r="EG1783" s="568"/>
      <c r="EH1783" s="568" t="str">
        <f t="shared" ca="1" si="178"/>
        <v/>
      </c>
      <c r="EI1783" s="568"/>
      <c r="EJ1783" s="568" t="str">
        <f t="shared" ca="1" si="179"/>
        <v/>
      </c>
      <c r="EK1783" s="568"/>
      <c r="EM1783" s="187" t="str">
        <f t="shared" ca="1" si="180"/>
        <v/>
      </c>
      <c r="EN1783" s="568" t="str">
        <f t="shared" ca="1" si="181"/>
        <v/>
      </c>
      <c r="EO1783" s="568"/>
      <c r="EP1783" s="568" t="str">
        <f t="shared" ca="1" si="182"/>
        <v/>
      </c>
      <c r="EQ1783" s="568"/>
      <c r="ER1783" s="568" t="str">
        <f t="shared" ca="1" si="183"/>
        <v/>
      </c>
      <c r="ES1783" s="568"/>
      <c r="ET1783" s="568" t="str">
        <f t="shared" ca="1" si="184"/>
        <v/>
      </c>
      <c r="EU1783" s="568"/>
      <c r="EW1783" s="187" t="str">
        <f t="shared" ca="1" si="185"/>
        <v/>
      </c>
      <c r="EX1783" s="568" t="str">
        <f t="shared" ca="1" si="186"/>
        <v/>
      </c>
      <c r="EY1783" s="568"/>
      <c r="EZ1783" s="568" t="str">
        <f t="shared" ca="1" si="187"/>
        <v/>
      </c>
      <c r="FA1783" s="568"/>
      <c r="FB1783" s="568" t="str">
        <f t="shared" ca="1" si="188"/>
        <v/>
      </c>
      <c r="FC1783" s="568"/>
      <c r="FD1783" s="568" t="str">
        <f t="shared" ca="1" si="189"/>
        <v/>
      </c>
      <c r="FE1783" s="568"/>
      <c r="FG1783" s="187" t="str">
        <f t="shared" ca="1" si="190"/>
        <v/>
      </c>
      <c r="FH1783" s="568" t="str">
        <f t="shared" ca="1" si="191"/>
        <v/>
      </c>
      <c r="FI1783" s="568"/>
      <c r="FJ1783" s="568" t="str">
        <f t="shared" ca="1" si="192"/>
        <v/>
      </c>
      <c r="FK1783" s="568"/>
      <c r="FL1783" s="568" t="str">
        <f t="shared" ca="1" si="193"/>
        <v/>
      </c>
      <c r="FM1783" s="568"/>
      <c r="FN1783" s="568" t="str">
        <f t="shared" ca="1" si="194"/>
        <v/>
      </c>
      <c r="FO1783" s="568"/>
    </row>
    <row r="1784" spans="1:171" hidden="1">
      <c r="A1784" s="22">
        <v>12</v>
      </c>
      <c r="B1784" s="22" t="str">
        <f ca="1">IF(ISERROR(INDEX(WS,ROWS($A$1773:$A1784))),"",MID(INDEX(WS,ROWS($A$1773:$A1784)), FIND("]",INDEX(WS,ROWS($A$1773:$A1784)))+1,32))&amp;T(NOW())</f>
        <v/>
      </c>
      <c r="C1784" s="187" t="str">
        <f t="shared" ca="1" si="110"/>
        <v/>
      </c>
      <c r="D1784" s="568" t="str">
        <f t="shared" ca="1" si="111"/>
        <v/>
      </c>
      <c r="E1784" s="568"/>
      <c r="F1784" s="568" t="str">
        <f t="shared" ca="1" si="112"/>
        <v/>
      </c>
      <c r="G1784" s="568"/>
      <c r="H1784" s="568" t="str">
        <f t="shared" ca="1" si="113"/>
        <v/>
      </c>
      <c r="I1784" s="568"/>
      <c r="J1784" s="568" t="str">
        <f t="shared" ca="1" si="114"/>
        <v/>
      </c>
      <c r="K1784" s="568"/>
      <c r="M1784" s="187" t="str">
        <f t="shared" ca="1" si="115"/>
        <v/>
      </c>
      <c r="N1784" s="568" t="str">
        <f t="shared" ca="1" si="116"/>
        <v/>
      </c>
      <c r="O1784" s="568"/>
      <c r="P1784" s="568" t="str">
        <f t="shared" ca="1" si="117"/>
        <v/>
      </c>
      <c r="Q1784" s="568"/>
      <c r="R1784" s="568" t="str">
        <f t="shared" ca="1" si="118"/>
        <v/>
      </c>
      <c r="S1784" s="568"/>
      <c r="T1784" s="568" t="str">
        <f t="shared" ca="1" si="119"/>
        <v/>
      </c>
      <c r="U1784" s="568"/>
      <c r="W1784" s="187" t="str">
        <f t="shared" ca="1" si="120"/>
        <v/>
      </c>
      <c r="X1784" s="568" t="str">
        <f t="shared" ca="1" si="121"/>
        <v/>
      </c>
      <c r="Y1784" s="568"/>
      <c r="Z1784" s="568" t="str">
        <f t="shared" ca="1" si="122"/>
        <v/>
      </c>
      <c r="AA1784" s="568"/>
      <c r="AB1784" s="568" t="str">
        <f t="shared" ca="1" si="123"/>
        <v/>
      </c>
      <c r="AC1784" s="568"/>
      <c r="AD1784" s="568" t="str">
        <f t="shared" ca="1" si="124"/>
        <v/>
      </c>
      <c r="AE1784" s="568"/>
      <c r="AG1784" s="187" t="str">
        <f t="shared" ca="1" si="125"/>
        <v/>
      </c>
      <c r="AH1784" s="568" t="str">
        <f t="shared" ca="1" si="126"/>
        <v/>
      </c>
      <c r="AI1784" s="568"/>
      <c r="AJ1784" s="568" t="str">
        <f t="shared" ca="1" si="127"/>
        <v/>
      </c>
      <c r="AK1784" s="568"/>
      <c r="AL1784" s="568" t="str">
        <f t="shared" ca="1" si="128"/>
        <v/>
      </c>
      <c r="AM1784" s="568"/>
      <c r="AN1784" s="568" t="str">
        <f t="shared" ca="1" si="129"/>
        <v/>
      </c>
      <c r="AO1784" s="568"/>
      <c r="AQ1784" s="187" t="str">
        <f t="shared" ca="1" si="130"/>
        <v/>
      </c>
      <c r="AR1784" s="568" t="str">
        <f t="shared" ca="1" si="131"/>
        <v/>
      </c>
      <c r="AS1784" s="568"/>
      <c r="AT1784" s="568" t="str">
        <f t="shared" ca="1" si="132"/>
        <v/>
      </c>
      <c r="AU1784" s="568"/>
      <c r="AV1784" s="568" t="str">
        <f t="shared" ca="1" si="133"/>
        <v/>
      </c>
      <c r="AW1784" s="568"/>
      <c r="AX1784" s="568" t="str">
        <f t="shared" ca="1" si="134"/>
        <v/>
      </c>
      <c r="AY1784" s="568"/>
      <c r="BA1784" s="187" t="str">
        <f t="shared" ca="1" si="135"/>
        <v/>
      </c>
      <c r="BB1784" s="568" t="str">
        <f t="shared" ca="1" si="136"/>
        <v/>
      </c>
      <c r="BC1784" s="568"/>
      <c r="BD1784" s="568" t="str">
        <f t="shared" ca="1" si="137"/>
        <v/>
      </c>
      <c r="BE1784" s="568"/>
      <c r="BF1784" s="568" t="str">
        <f t="shared" ca="1" si="138"/>
        <v/>
      </c>
      <c r="BG1784" s="568"/>
      <c r="BH1784" s="568" t="str">
        <f t="shared" ca="1" si="139"/>
        <v/>
      </c>
      <c r="BI1784" s="568"/>
      <c r="BK1784" s="187" t="str">
        <f t="shared" ca="1" si="140"/>
        <v/>
      </c>
      <c r="BL1784" s="568" t="str">
        <f t="shared" ca="1" si="141"/>
        <v/>
      </c>
      <c r="BM1784" s="568"/>
      <c r="BN1784" s="568" t="str">
        <f t="shared" ca="1" si="142"/>
        <v/>
      </c>
      <c r="BO1784" s="568"/>
      <c r="BP1784" s="568" t="str">
        <f t="shared" ca="1" si="143"/>
        <v/>
      </c>
      <c r="BQ1784" s="568"/>
      <c r="BR1784" s="568" t="str">
        <f t="shared" ca="1" si="144"/>
        <v/>
      </c>
      <c r="BS1784" s="568"/>
      <c r="BU1784" s="187" t="str">
        <f t="shared" ca="1" si="145"/>
        <v/>
      </c>
      <c r="BV1784" s="568" t="str">
        <f t="shared" ca="1" si="146"/>
        <v/>
      </c>
      <c r="BW1784" s="568"/>
      <c r="BX1784" s="568" t="str">
        <f t="shared" ca="1" si="147"/>
        <v/>
      </c>
      <c r="BY1784" s="568"/>
      <c r="BZ1784" s="568" t="str">
        <f t="shared" ca="1" si="148"/>
        <v/>
      </c>
      <c r="CA1784" s="568"/>
      <c r="CB1784" s="568" t="str">
        <f t="shared" ca="1" si="149"/>
        <v/>
      </c>
      <c r="CC1784" s="568"/>
      <c r="CE1784" s="187" t="str">
        <f t="shared" ca="1" si="150"/>
        <v/>
      </c>
      <c r="CF1784" s="568" t="str">
        <f t="shared" ca="1" si="151"/>
        <v/>
      </c>
      <c r="CG1784" s="568"/>
      <c r="CH1784" s="568" t="str">
        <f t="shared" ca="1" si="152"/>
        <v/>
      </c>
      <c r="CI1784" s="568"/>
      <c r="CJ1784" s="568" t="str">
        <f t="shared" ca="1" si="153"/>
        <v/>
      </c>
      <c r="CK1784" s="568"/>
      <c r="CL1784" s="568" t="str">
        <f t="shared" ca="1" si="154"/>
        <v/>
      </c>
      <c r="CM1784" s="568"/>
      <c r="CO1784" s="187" t="str">
        <f t="shared" ca="1" si="155"/>
        <v/>
      </c>
      <c r="CP1784" s="568" t="str">
        <f t="shared" ca="1" si="156"/>
        <v/>
      </c>
      <c r="CQ1784" s="568"/>
      <c r="CR1784" s="568" t="str">
        <f t="shared" ca="1" si="157"/>
        <v/>
      </c>
      <c r="CS1784" s="568"/>
      <c r="CT1784" s="568" t="str">
        <f t="shared" ca="1" si="158"/>
        <v/>
      </c>
      <c r="CU1784" s="568"/>
      <c r="CV1784" s="568" t="str">
        <f t="shared" ca="1" si="159"/>
        <v/>
      </c>
      <c r="CW1784" s="568"/>
      <c r="CY1784" s="187" t="str">
        <f t="shared" ca="1" si="160"/>
        <v/>
      </c>
      <c r="CZ1784" s="568" t="str">
        <f t="shared" ca="1" si="161"/>
        <v/>
      </c>
      <c r="DA1784" s="568"/>
      <c r="DB1784" s="568" t="str">
        <f t="shared" ca="1" si="162"/>
        <v/>
      </c>
      <c r="DC1784" s="568"/>
      <c r="DD1784" s="568" t="str">
        <f t="shared" ca="1" si="163"/>
        <v/>
      </c>
      <c r="DE1784" s="568"/>
      <c r="DF1784" s="568" t="str">
        <f t="shared" ca="1" si="164"/>
        <v/>
      </c>
      <c r="DG1784" s="568"/>
      <c r="DI1784" s="187" t="str">
        <f t="shared" ca="1" si="165"/>
        <v/>
      </c>
      <c r="DJ1784" s="568" t="str">
        <f t="shared" ca="1" si="166"/>
        <v/>
      </c>
      <c r="DK1784" s="568"/>
      <c r="DL1784" s="568" t="str">
        <f t="shared" ca="1" si="167"/>
        <v/>
      </c>
      <c r="DM1784" s="568"/>
      <c r="DN1784" s="568" t="str">
        <f t="shared" ca="1" si="168"/>
        <v/>
      </c>
      <c r="DO1784" s="568"/>
      <c r="DP1784" s="568" t="str">
        <f t="shared" ca="1" si="169"/>
        <v/>
      </c>
      <c r="DQ1784" s="568"/>
      <c r="DS1784" s="187" t="str">
        <f t="shared" ca="1" si="170"/>
        <v/>
      </c>
      <c r="DT1784" s="568" t="str">
        <f t="shared" ca="1" si="171"/>
        <v/>
      </c>
      <c r="DU1784" s="568"/>
      <c r="DV1784" s="568" t="str">
        <f t="shared" ca="1" si="172"/>
        <v/>
      </c>
      <c r="DW1784" s="568"/>
      <c r="DX1784" s="568" t="str">
        <f t="shared" ca="1" si="173"/>
        <v/>
      </c>
      <c r="DY1784" s="568"/>
      <c r="DZ1784" s="568" t="str">
        <f t="shared" ca="1" si="174"/>
        <v/>
      </c>
      <c r="EA1784" s="568"/>
      <c r="EC1784" s="187" t="str">
        <f t="shared" ca="1" si="175"/>
        <v/>
      </c>
      <c r="ED1784" s="568" t="str">
        <f t="shared" ca="1" si="176"/>
        <v/>
      </c>
      <c r="EE1784" s="568"/>
      <c r="EF1784" s="568" t="str">
        <f t="shared" ca="1" si="177"/>
        <v/>
      </c>
      <c r="EG1784" s="568"/>
      <c r="EH1784" s="568" t="str">
        <f t="shared" ca="1" si="178"/>
        <v/>
      </c>
      <c r="EI1784" s="568"/>
      <c r="EJ1784" s="568" t="str">
        <f t="shared" ca="1" si="179"/>
        <v/>
      </c>
      <c r="EK1784" s="568"/>
      <c r="EM1784" s="187" t="str">
        <f t="shared" ca="1" si="180"/>
        <v/>
      </c>
      <c r="EN1784" s="568" t="str">
        <f t="shared" ca="1" si="181"/>
        <v/>
      </c>
      <c r="EO1784" s="568"/>
      <c r="EP1784" s="568" t="str">
        <f t="shared" ca="1" si="182"/>
        <v/>
      </c>
      <c r="EQ1784" s="568"/>
      <c r="ER1784" s="568" t="str">
        <f t="shared" ca="1" si="183"/>
        <v/>
      </c>
      <c r="ES1784" s="568"/>
      <c r="ET1784" s="568" t="str">
        <f t="shared" ca="1" si="184"/>
        <v/>
      </c>
      <c r="EU1784" s="568"/>
      <c r="EW1784" s="187" t="str">
        <f t="shared" ca="1" si="185"/>
        <v/>
      </c>
      <c r="EX1784" s="568" t="str">
        <f t="shared" ca="1" si="186"/>
        <v/>
      </c>
      <c r="EY1784" s="568"/>
      <c r="EZ1784" s="568" t="str">
        <f t="shared" ca="1" si="187"/>
        <v/>
      </c>
      <c r="FA1784" s="568"/>
      <c r="FB1784" s="568" t="str">
        <f t="shared" ca="1" si="188"/>
        <v/>
      </c>
      <c r="FC1784" s="568"/>
      <c r="FD1784" s="568" t="str">
        <f t="shared" ca="1" si="189"/>
        <v/>
      </c>
      <c r="FE1784" s="568"/>
      <c r="FG1784" s="187" t="str">
        <f t="shared" ca="1" si="190"/>
        <v/>
      </c>
      <c r="FH1784" s="568" t="str">
        <f t="shared" ca="1" si="191"/>
        <v/>
      </c>
      <c r="FI1784" s="568"/>
      <c r="FJ1784" s="568" t="str">
        <f t="shared" ca="1" si="192"/>
        <v/>
      </c>
      <c r="FK1784" s="568"/>
      <c r="FL1784" s="568" t="str">
        <f t="shared" ca="1" si="193"/>
        <v/>
      </c>
      <c r="FM1784" s="568"/>
      <c r="FN1784" s="568" t="str">
        <f t="shared" ca="1" si="194"/>
        <v/>
      </c>
      <c r="FO1784" s="568"/>
    </row>
    <row r="1785" spans="1:171" hidden="1">
      <c r="A1785" s="22">
        <v>13</v>
      </c>
      <c r="B1785" s="22" t="str">
        <f ca="1">IF(ISERROR(INDEX(WS,ROWS($A$1773:$A1785))),"",MID(INDEX(WS,ROWS($A$1773:$A1785)), FIND("]",INDEX(WS,ROWS($A$1773:$A1785)))+1,32))&amp;T(NOW())</f>
        <v/>
      </c>
      <c r="C1785" s="187" t="str">
        <f t="shared" ca="1" si="110"/>
        <v/>
      </c>
      <c r="D1785" s="568" t="str">
        <f t="shared" ca="1" si="111"/>
        <v/>
      </c>
      <c r="E1785" s="568"/>
      <c r="F1785" s="568" t="str">
        <f t="shared" ca="1" si="112"/>
        <v/>
      </c>
      <c r="G1785" s="568"/>
      <c r="H1785" s="568" t="str">
        <f t="shared" ca="1" si="113"/>
        <v/>
      </c>
      <c r="I1785" s="568"/>
      <c r="J1785" s="568" t="str">
        <f t="shared" ca="1" si="114"/>
        <v/>
      </c>
      <c r="K1785" s="568"/>
      <c r="M1785" s="187" t="str">
        <f t="shared" ca="1" si="115"/>
        <v/>
      </c>
      <c r="N1785" s="568" t="str">
        <f t="shared" ca="1" si="116"/>
        <v/>
      </c>
      <c r="O1785" s="568"/>
      <c r="P1785" s="568" t="str">
        <f t="shared" ca="1" si="117"/>
        <v/>
      </c>
      <c r="Q1785" s="568"/>
      <c r="R1785" s="568" t="str">
        <f t="shared" ca="1" si="118"/>
        <v/>
      </c>
      <c r="S1785" s="568"/>
      <c r="T1785" s="568" t="str">
        <f t="shared" ca="1" si="119"/>
        <v/>
      </c>
      <c r="U1785" s="568"/>
      <c r="W1785" s="187" t="str">
        <f t="shared" ca="1" si="120"/>
        <v/>
      </c>
      <c r="X1785" s="568" t="str">
        <f t="shared" ca="1" si="121"/>
        <v/>
      </c>
      <c r="Y1785" s="568"/>
      <c r="Z1785" s="568" t="str">
        <f t="shared" ca="1" si="122"/>
        <v/>
      </c>
      <c r="AA1785" s="568"/>
      <c r="AB1785" s="568" t="str">
        <f t="shared" ca="1" si="123"/>
        <v/>
      </c>
      <c r="AC1785" s="568"/>
      <c r="AD1785" s="568" t="str">
        <f t="shared" ca="1" si="124"/>
        <v/>
      </c>
      <c r="AE1785" s="568"/>
      <c r="AG1785" s="187" t="str">
        <f t="shared" ca="1" si="125"/>
        <v/>
      </c>
      <c r="AH1785" s="568" t="str">
        <f t="shared" ca="1" si="126"/>
        <v/>
      </c>
      <c r="AI1785" s="568"/>
      <c r="AJ1785" s="568" t="str">
        <f t="shared" ca="1" si="127"/>
        <v/>
      </c>
      <c r="AK1785" s="568"/>
      <c r="AL1785" s="568" t="str">
        <f t="shared" ca="1" si="128"/>
        <v/>
      </c>
      <c r="AM1785" s="568"/>
      <c r="AN1785" s="568" t="str">
        <f t="shared" ca="1" si="129"/>
        <v/>
      </c>
      <c r="AO1785" s="568"/>
      <c r="AQ1785" s="187" t="str">
        <f t="shared" ca="1" si="130"/>
        <v/>
      </c>
      <c r="AR1785" s="568" t="str">
        <f t="shared" ca="1" si="131"/>
        <v/>
      </c>
      <c r="AS1785" s="568"/>
      <c r="AT1785" s="568" t="str">
        <f t="shared" ca="1" si="132"/>
        <v/>
      </c>
      <c r="AU1785" s="568"/>
      <c r="AV1785" s="568" t="str">
        <f t="shared" ca="1" si="133"/>
        <v/>
      </c>
      <c r="AW1785" s="568"/>
      <c r="AX1785" s="568" t="str">
        <f t="shared" ca="1" si="134"/>
        <v/>
      </c>
      <c r="AY1785" s="568"/>
      <c r="BA1785" s="187" t="str">
        <f t="shared" ca="1" si="135"/>
        <v/>
      </c>
      <c r="BB1785" s="568" t="str">
        <f t="shared" ca="1" si="136"/>
        <v/>
      </c>
      <c r="BC1785" s="568"/>
      <c r="BD1785" s="568" t="str">
        <f t="shared" ca="1" si="137"/>
        <v/>
      </c>
      <c r="BE1785" s="568"/>
      <c r="BF1785" s="568" t="str">
        <f t="shared" ca="1" si="138"/>
        <v/>
      </c>
      <c r="BG1785" s="568"/>
      <c r="BH1785" s="568" t="str">
        <f t="shared" ca="1" si="139"/>
        <v/>
      </c>
      <c r="BI1785" s="568"/>
      <c r="BK1785" s="187" t="str">
        <f t="shared" ca="1" si="140"/>
        <v/>
      </c>
      <c r="BL1785" s="568" t="str">
        <f t="shared" ca="1" si="141"/>
        <v/>
      </c>
      <c r="BM1785" s="568"/>
      <c r="BN1785" s="568" t="str">
        <f t="shared" ca="1" si="142"/>
        <v/>
      </c>
      <c r="BO1785" s="568"/>
      <c r="BP1785" s="568" t="str">
        <f t="shared" ca="1" si="143"/>
        <v/>
      </c>
      <c r="BQ1785" s="568"/>
      <c r="BR1785" s="568" t="str">
        <f t="shared" ca="1" si="144"/>
        <v/>
      </c>
      <c r="BS1785" s="568"/>
      <c r="BU1785" s="187" t="str">
        <f t="shared" ca="1" si="145"/>
        <v/>
      </c>
      <c r="BV1785" s="568" t="str">
        <f t="shared" ca="1" si="146"/>
        <v/>
      </c>
      <c r="BW1785" s="568"/>
      <c r="BX1785" s="568" t="str">
        <f t="shared" ca="1" si="147"/>
        <v/>
      </c>
      <c r="BY1785" s="568"/>
      <c r="BZ1785" s="568" t="str">
        <f t="shared" ca="1" si="148"/>
        <v/>
      </c>
      <c r="CA1785" s="568"/>
      <c r="CB1785" s="568" t="str">
        <f t="shared" ca="1" si="149"/>
        <v/>
      </c>
      <c r="CC1785" s="568"/>
      <c r="CE1785" s="187" t="str">
        <f t="shared" ca="1" si="150"/>
        <v/>
      </c>
      <c r="CF1785" s="568" t="str">
        <f t="shared" ca="1" si="151"/>
        <v/>
      </c>
      <c r="CG1785" s="568"/>
      <c r="CH1785" s="568" t="str">
        <f t="shared" ca="1" si="152"/>
        <v/>
      </c>
      <c r="CI1785" s="568"/>
      <c r="CJ1785" s="568" t="str">
        <f t="shared" ca="1" si="153"/>
        <v/>
      </c>
      <c r="CK1785" s="568"/>
      <c r="CL1785" s="568" t="str">
        <f t="shared" ca="1" si="154"/>
        <v/>
      </c>
      <c r="CM1785" s="568"/>
      <c r="CO1785" s="187" t="str">
        <f t="shared" ca="1" si="155"/>
        <v/>
      </c>
      <c r="CP1785" s="568" t="str">
        <f t="shared" ca="1" si="156"/>
        <v/>
      </c>
      <c r="CQ1785" s="568"/>
      <c r="CR1785" s="568" t="str">
        <f t="shared" ca="1" si="157"/>
        <v/>
      </c>
      <c r="CS1785" s="568"/>
      <c r="CT1785" s="568" t="str">
        <f t="shared" ca="1" si="158"/>
        <v/>
      </c>
      <c r="CU1785" s="568"/>
      <c r="CV1785" s="568" t="str">
        <f t="shared" ca="1" si="159"/>
        <v/>
      </c>
      <c r="CW1785" s="568"/>
      <c r="CY1785" s="187" t="str">
        <f t="shared" ca="1" si="160"/>
        <v/>
      </c>
      <c r="CZ1785" s="568" t="str">
        <f t="shared" ca="1" si="161"/>
        <v/>
      </c>
      <c r="DA1785" s="568"/>
      <c r="DB1785" s="568" t="str">
        <f t="shared" ca="1" si="162"/>
        <v/>
      </c>
      <c r="DC1785" s="568"/>
      <c r="DD1785" s="568" t="str">
        <f t="shared" ca="1" si="163"/>
        <v/>
      </c>
      <c r="DE1785" s="568"/>
      <c r="DF1785" s="568" t="str">
        <f t="shared" ca="1" si="164"/>
        <v/>
      </c>
      <c r="DG1785" s="568"/>
      <c r="DI1785" s="187" t="str">
        <f t="shared" ca="1" si="165"/>
        <v/>
      </c>
      <c r="DJ1785" s="568" t="str">
        <f t="shared" ca="1" si="166"/>
        <v/>
      </c>
      <c r="DK1785" s="568"/>
      <c r="DL1785" s="568" t="str">
        <f t="shared" ca="1" si="167"/>
        <v/>
      </c>
      <c r="DM1785" s="568"/>
      <c r="DN1785" s="568" t="str">
        <f t="shared" ca="1" si="168"/>
        <v/>
      </c>
      <c r="DO1785" s="568"/>
      <c r="DP1785" s="568" t="str">
        <f t="shared" ca="1" si="169"/>
        <v/>
      </c>
      <c r="DQ1785" s="568"/>
      <c r="DS1785" s="187" t="str">
        <f t="shared" ca="1" si="170"/>
        <v/>
      </c>
      <c r="DT1785" s="568" t="str">
        <f t="shared" ca="1" si="171"/>
        <v/>
      </c>
      <c r="DU1785" s="568"/>
      <c r="DV1785" s="568" t="str">
        <f t="shared" ca="1" si="172"/>
        <v/>
      </c>
      <c r="DW1785" s="568"/>
      <c r="DX1785" s="568" t="str">
        <f t="shared" ca="1" si="173"/>
        <v/>
      </c>
      <c r="DY1785" s="568"/>
      <c r="DZ1785" s="568" t="str">
        <f t="shared" ca="1" si="174"/>
        <v/>
      </c>
      <c r="EA1785" s="568"/>
      <c r="EC1785" s="187" t="str">
        <f t="shared" ca="1" si="175"/>
        <v/>
      </c>
      <c r="ED1785" s="568" t="str">
        <f t="shared" ca="1" si="176"/>
        <v/>
      </c>
      <c r="EE1785" s="568"/>
      <c r="EF1785" s="568" t="str">
        <f t="shared" ca="1" si="177"/>
        <v/>
      </c>
      <c r="EG1785" s="568"/>
      <c r="EH1785" s="568" t="str">
        <f t="shared" ca="1" si="178"/>
        <v/>
      </c>
      <c r="EI1785" s="568"/>
      <c r="EJ1785" s="568" t="str">
        <f t="shared" ca="1" si="179"/>
        <v/>
      </c>
      <c r="EK1785" s="568"/>
      <c r="EM1785" s="187" t="str">
        <f t="shared" ca="1" si="180"/>
        <v/>
      </c>
      <c r="EN1785" s="568" t="str">
        <f t="shared" ca="1" si="181"/>
        <v/>
      </c>
      <c r="EO1785" s="568"/>
      <c r="EP1785" s="568" t="str">
        <f t="shared" ca="1" si="182"/>
        <v/>
      </c>
      <c r="EQ1785" s="568"/>
      <c r="ER1785" s="568" t="str">
        <f t="shared" ca="1" si="183"/>
        <v/>
      </c>
      <c r="ES1785" s="568"/>
      <c r="ET1785" s="568" t="str">
        <f t="shared" ca="1" si="184"/>
        <v/>
      </c>
      <c r="EU1785" s="568"/>
      <c r="EW1785" s="187" t="str">
        <f t="shared" ca="1" si="185"/>
        <v/>
      </c>
      <c r="EX1785" s="568" t="str">
        <f t="shared" ca="1" si="186"/>
        <v/>
      </c>
      <c r="EY1785" s="568"/>
      <c r="EZ1785" s="568" t="str">
        <f t="shared" ca="1" si="187"/>
        <v/>
      </c>
      <c r="FA1785" s="568"/>
      <c r="FB1785" s="568" t="str">
        <f t="shared" ca="1" si="188"/>
        <v/>
      </c>
      <c r="FC1785" s="568"/>
      <c r="FD1785" s="568" t="str">
        <f t="shared" ca="1" si="189"/>
        <v/>
      </c>
      <c r="FE1785" s="568"/>
      <c r="FG1785" s="187" t="str">
        <f t="shared" ca="1" si="190"/>
        <v/>
      </c>
      <c r="FH1785" s="568" t="str">
        <f t="shared" ca="1" si="191"/>
        <v/>
      </c>
      <c r="FI1785" s="568"/>
      <c r="FJ1785" s="568" t="str">
        <f t="shared" ca="1" si="192"/>
        <v/>
      </c>
      <c r="FK1785" s="568"/>
      <c r="FL1785" s="568" t="str">
        <f t="shared" ca="1" si="193"/>
        <v/>
      </c>
      <c r="FM1785" s="568"/>
      <c r="FN1785" s="568" t="str">
        <f t="shared" ca="1" si="194"/>
        <v/>
      </c>
      <c r="FO1785" s="568"/>
    </row>
    <row r="1786" spans="1:171" hidden="1">
      <c r="A1786" s="22">
        <v>14</v>
      </c>
      <c r="B1786" s="22" t="str">
        <f ca="1">IF(ISERROR(INDEX(WS,ROWS($A$1773:$A1786))),"",MID(INDEX(WS,ROWS($A$1773:$A1786)), FIND("]",INDEX(WS,ROWS($A$1773:$A1786)))+1,32))&amp;T(NOW())</f>
        <v/>
      </c>
      <c r="C1786" s="187" t="str">
        <f t="shared" ca="1" si="110"/>
        <v/>
      </c>
      <c r="D1786" s="568" t="str">
        <f t="shared" ca="1" si="111"/>
        <v/>
      </c>
      <c r="E1786" s="568"/>
      <c r="F1786" s="568" t="str">
        <f t="shared" ca="1" si="112"/>
        <v/>
      </c>
      <c r="G1786" s="568"/>
      <c r="H1786" s="568" t="str">
        <f t="shared" ca="1" si="113"/>
        <v/>
      </c>
      <c r="I1786" s="568"/>
      <c r="J1786" s="568" t="str">
        <f t="shared" ca="1" si="114"/>
        <v/>
      </c>
      <c r="K1786" s="568"/>
      <c r="M1786" s="187" t="str">
        <f t="shared" ca="1" si="115"/>
        <v/>
      </c>
      <c r="N1786" s="568" t="str">
        <f t="shared" ca="1" si="116"/>
        <v/>
      </c>
      <c r="O1786" s="568"/>
      <c r="P1786" s="568" t="str">
        <f t="shared" ca="1" si="117"/>
        <v/>
      </c>
      <c r="Q1786" s="568"/>
      <c r="R1786" s="568" t="str">
        <f t="shared" ca="1" si="118"/>
        <v/>
      </c>
      <c r="S1786" s="568"/>
      <c r="T1786" s="568" t="str">
        <f t="shared" ca="1" si="119"/>
        <v/>
      </c>
      <c r="U1786" s="568"/>
      <c r="W1786" s="187" t="str">
        <f t="shared" ca="1" si="120"/>
        <v/>
      </c>
      <c r="X1786" s="568" t="str">
        <f t="shared" ca="1" si="121"/>
        <v/>
      </c>
      <c r="Y1786" s="568"/>
      <c r="Z1786" s="568" t="str">
        <f t="shared" ca="1" si="122"/>
        <v/>
      </c>
      <c r="AA1786" s="568"/>
      <c r="AB1786" s="568" t="str">
        <f t="shared" ca="1" si="123"/>
        <v/>
      </c>
      <c r="AC1786" s="568"/>
      <c r="AD1786" s="568" t="str">
        <f t="shared" ca="1" si="124"/>
        <v/>
      </c>
      <c r="AE1786" s="568"/>
      <c r="AG1786" s="187" t="str">
        <f t="shared" ca="1" si="125"/>
        <v/>
      </c>
      <c r="AH1786" s="568" t="str">
        <f t="shared" ca="1" si="126"/>
        <v/>
      </c>
      <c r="AI1786" s="568"/>
      <c r="AJ1786" s="568" t="str">
        <f t="shared" ca="1" si="127"/>
        <v/>
      </c>
      <c r="AK1786" s="568"/>
      <c r="AL1786" s="568" t="str">
        <f t="shared" ca="1" si="128"/>
        <v/>
      </c>
      <c r="AM1786" s="568"/>
      <c r="AN1786" s="568" t="str">
        <f t="shared" ca="1" si="129"/>
        <v/>
      </c>
      <c r="AO1786" s="568"/>
      <c r="AQ1786" s="187" t="str">
        <f t="shared" ca="1" si="130"/>
        <v/>
      </c>
      <c r="AR1786" s="568" t="str">
        <f t="shared" ca="1" si="131"/>
        <v/>
      </c>
      <c r="AS1786" s="568"/>
      <c r="AT1786" s="568" t="str">
        <f t="shared" ca="1" si="132"/>
        <v/>
      </c>
      <c r="AU1786" s="568"/>
      <c r="AV1786" s="568" t="str">
        <f t="shared" ca="1" si="133"/>
        <v/>
      </c>
      <c r="AW1786" s="568"/>
      <c r="AX1786" s="568" t="str">
        <f t="shared" ca="1" si="134"/>
        <v/>
      </c>
      <c r="AY1786" s="568"/>
      <c r="BA1786" s="187" t="str">
        <f t="shared" ca="1" si="135"/>
        <v/>
      </c>
      <c r="BB1786" s="568" t="str">
        <f t="shared" ca="1" si="136"/>
        <v/>
      </c>
      <c r="BC1786" s="568"/>
      <c r="BD1786" s="568" t="str">
        <f t="shared" ca="1" si="137"/>
        <v/>
      </c>
      <c r="BE1786" s="568"/>
      <c r="BF1786" s="568" t="str">
        <f t="shared" ca="1" si="138"/>
        <v/>
      </c>
      <c r="BG1786" s="568"/>
      <c r="BH1786" s="568" t="str">
        <f t="shared" ca="1" si="139"/>
        <v/>
      </c>
      <c r="BI1786" s="568"/>
      <c r="BK1786" s="187" t="str">
        <f t="shared" ca="1" si="140"/>
        <v/>
      </c>
      <c r="BL1786" s="568" t="str">
        <f t="shared" ca="1" si="141"/>
        <v/>
      </c>
      <c r="BM1786" s="568"/>
      <c r="BN1786" s="568" t="str">
        <f t="shared" ca="1" si="142"/>
        <v/>
      </c>
      <c r="BO1786" s="568"/>
      <c r="BP1786" s="568" t="str">
        <f t="shared" ca="1" si="143"/>
        <v/>
      </c>
      <c r="BQ1786" s="568"/>
      <c r="BR1786" s="568" t="str">
        <f t="shared" ca="1" si="144"/>
        <v/>
      </c>
      <c r="BS1786" s="568"/>
      <c r="BU1786" s="187" t="str">
        <f t="shared" ca="1" si="145"/>
        <v/>
      </c>
      <c r="BV1786" s="568" t="str">
        <f t="shared" ca="1" si="146"/>
        <v/>
      </c>
      <c r="BW1786" s="568"/>
      <c r="BX1786" s="568" t="str">
        <f t="shared" ca="1" si="147"/>
        <v/>
      </c>
      <c r="BY1786" s="568"/>
      <c r="BZ1786" s="568" t="str">
        <f t="shared" ca="1" si="148"/>
        <v/>
      </c>
      <c r="CA1786" s="568"/>
      <c r="CB1786" s="568" t="str">
        <f t="shared" ca="1" si="149"/>
        <v/>
      </c>
      <c r="CC1786" s="568"/>
      <c r="CE1786" s="187" t="str">
        <f t="shared" ca="1" si="150"/>
        <v/>
      </c>
      <c r="CF1786" s="568" t="str">
        <f t="shared" ca="1" si="151"/>
        <v/>
      </c>
      <c r="CG1786" s="568"/>
      <c r="CH1786" s="568" t="str">
        <f t="shared" ca="1" si="152"/>
        <v/>
      </c>
      <c r="CI1786" s="568"/>
      <c r="CJ1786" s="568" t="str">
        <f t="shared" ca="1" si="153"/>
        <v/>
      </c>
      <c r="CK1786" s="568"/>
      <c r="CL1786" s="568" t="str">
        <f t="shared" ca="1" si="154"/>
        <v/>
      </c>
      <c r="CM1786" s="568"/>
      <c r="CO1786" s="187" t="str">
        <f t="shared" ca="1" si="155"/>
        <v/>
      </c>
      <c r="CP1786" s="568" t="str">
        <f t="shared" ca="1" si="156"/>
        <v/>
      </c>
      <c r="CQ1786" s="568"/>
      <c r="CR1786" s="568" t="str">
        <f t="shared" ca="1" si="157"/>
        <v/>
      </c>
      <c r="CS1786" s="568"/>
      <c r="CT1786" s="568" t="str">
        <f t="shared" ca="1" si="158"/>
        <v/>
      </c>
      <c r="CU1786" s="568"/>
      <c r="CV1786" s="568" t="str">
        <f t="shared" ca="1" si="159"/>
        <v/>
      </c>
      <c r="CW1786" s="568"/>
      <c r="CY1786" s="187" t="str">
        <f t="shared" ca="1" si="160"/>
        <v/>
      </c>
      <c r="CZ1786" s="568" t="str">
        <f t="shared" ca="1" si="161"/>
        <v/>
      </c>
      <c r="DA1786" s="568"/>
      <c r="DB1786" s="568" t="str">
        <f t="shared" ca="1" si="162"/>
        <v/>
      </c>
      <c r="DC1786" s="568"/>
      <c r="DD1786" s="568" t="str">
        <f t="shared" ca="1" si="163"/>
        <v/>
      </c>
      <c r="DE1786" s="568"/>
      <c r="DF1786" s="568" t="str">
        <f t="shared" ca="1" si="164"/>
        <v/>
      </c>
      <c r="DG1786" s="568"/>
      <c r="DI1786" s="187" t="str">
        <f t="shared" ca="1" si="165"/>
        <v/>
      </c>
      <c r="DJ1786" s="568" t="str">
        <f t="shared" ca="1" si="166"/>
        <v/>
      </c>
      <c r="DK1786" s="568"/>
      <c r="DL1786" s="568" t="str">
        <f t="shared" ca="1" si="167"/>
        <v/>
      </c>
      <c r="DM1786" s="568"/>
      <c r="DN1786" s="568" t="str">
        <f t="shared" ca="1" si="168"/>
        <v/>
      </c>
      <c r="DO1786" s="568"/>
      <c r="DP1786" s="568" t="str">
        <f t="shared" ca="1" si="169"/>
        <v/>
      </c>
      <c r="DQ1786" s="568"/>
      <c r="DS1786" s="187" t="str">
        <f t="shared" ca="1" si="170"/>
        <v/>
      </c>
      <c r="DT1786" s="568" t="str">
        <f t="shared" ca="1" si="171"/>
        <v/>
      </c>
      <c r="DU1786" s="568"/>
      <c r="DV1786" s="568" t="str">
        <f t="shared" ca="1" si="172"/>
        <v/>
      </c>
      <c r="DW1786" s="568"/>
      <c r="DX1786" s="568" t="str">
        <f t="shared" ca="1" si="173"/>
        <v/>
      </c>
      <c r="DY1786" s="568"/>
      <c r="DZ1786" s="568" t="str">
        <f t="shared" ca="1" si="174"/>
        <v/>
      </c>
      <c r="EA1786" s="568"/>
      <c r="EC1786" s="187" t="str">
        <f t="shared" ca="1" si="175"/>
        <v/>
      </c>
      <c r="ED1786" s="568" t="str">
        <f t="shared" ca="1" si="176"/>
        <v/>
      </c>
      <c r="EE1786" s="568"/>
      <c r="EF1786" s="568" t="str">
        <f t="shared" ca="1" si="177"/>
        <v/>
      </c>
      <c r="EG1786" s="568"/>
      <c r="EH1786" s="568" t="str">
        <f t="shared" ca="1" si="178"/>
        <v/>
      </c>
      <c r="EI1786" s="568"/>
      <c r="EJ1786" s="568" t="str">
        <f t="shared" ca="1" si="179"/>
        <v/>
      </c>
      <c r="EK1786" s="568"/>
      <c r="EM1786" s="187" t="str">
        <f t="shared" ca="1" si="180"/>
        <v/>
      </c>
      <c r="EN1786" s="568" t="str">
        <f t="shared" ca="1" si="181"/>
        <v/>
      </c>
      <c r="EO1786" s="568"/>
      <c r="EP1786" s="568" t="str">
        <f t="shared" ca="1" si="182"/>
        <v/>
      </c>
      <c r="EQ1786" s="568"/>
      <c r="ER1786" s="568" t="str">
        <f t="shared" ca="1" si="183"/>
        <v/>
      </c>
      <c r="ES1786" s="568"/>
      <c r="ET1786" s="568" t="str">
        <f t="shared" ca="1" si="184"/>
        <v/>
      </c>
      <c r="EU1786" s="568"/>
      <c r="EW1786" s="187" t="str">
        <f t="shared" ca="1" si="185"/>
        <v/>
      </c>
      <c r="EX1786" s="568" t="str">
        <f t="shared" ca="1" si="186"/>
        <v/>
      </c>
      <c r="EY1786" s="568"/>
      <c r="EZ1786" s="568" t="str">
        <f t="shared" ca="1" si="187"/>
        <v/>
      </c>
      <c r="FA1786" s="568"/>
      <c r="FB1786" s="568" t="str">
        <f t="shared" ca="1" si="188"/>
        <v/>
      </c>
      <c r="FC1786" s="568"/>
      <c r="FD1786" s="568" t="str">
        <f t="shared" ca="1" si="189"/>
        <v/>
      </c>
      <c r="FE1786" s="568"/>
      <c r="FG1786" s="187" t="str">
        <f t="shared" ca="1" si="190"/>
        <v/>
      </c>
      <c r="FH1786" s="568" t="str">
        <f t="shared" ca="1" si="191"/>
        <v/>
      </c>
      <c r="FI1786" s="568"/>
      <c r="FJ1786" s="568" t="str">
        <f t="shared" ca="1" si="192"/>
        <v/>
      </c>
      <c r="FK1786" s="568"/>
      <c r="FL1786" s="568" t="str">
        <f t="shared" ca="1" si="193"/>
        <v/>
      </c>
      <c r="FM1786" s="568"/>
      <c r="FN1786" s="568" t="str">
        <f t="shared" ca="1" si="194"/>
        <v/>
      </c>
      <c r="FO1786" s="568"/>
    </row>
    <row r="1787" spans="1:171" hidden="1">
      <c r="A1787" s="22">
        <v>15</v>
      </c>
      <c r="B1787" s="22" t="str">
        <f ca="1">IF(ISERROR(INDEX(WS,ROWS($A$1773:$A1787))),"",MID(INDEX(WS,ROWS($A$1773:$A1787)), FIND("]",INDEX(WS,ROWS($A$1773:$A1787)))+1,32))&amp;T(NOW())</f>
        <v/>
      </c>
      <c r="C1787" s="187" t="str">
        <f t="shared" ca="1" si="110"/>
        <v/>
      </c>
      <c r="D1787" s="568" t="str">
        <f t="shared" ca="1" si="111"/>
        <v/>
      </c>
      <c r="E1787" s="568"/>
      <c r="F1787" s="568" t="str">
        <f t="shared" ca="1" si="112"/>
        <v/>
      </c>
      <c r="G1787" s="568"/>
      <c r="H1787" s="568" t="str">
        <f t="shared" ca="1" si="113"/>
        <v/>
      </c>
      <c r="I1787" s="568"/>
      <c r="J1787" s="568" t="str">
        <f t="shared" ca="1" si="114"/>
        <v/>
      </c>
      <c r="K1787" s="568"/>
      <c r="M1787" s="187" t="str">
        <f t="shared" ca="1" si="115"/>
        <v/>
      </c>
      <c r="N1787" s="568" t="str">
        <f t="shared" ca="1" si="116"/>
        <v/>
      </c>
      <c r="O1787" s="568"/>
      <c r="P1787" s="568" t="str">
        <f t="shared" ca="1" si="117"/>
        <v/>
      </c>
      <c r="Q1787" s="568"/>
      <c r="R1787" s="568" t="str">
        <f t="shared" ca="1" si="118"/>
        <v/>
      </c>
      <c r="S1787" s="568"/>
      <c r="T1787" s="568" t="str">
        <f t="shared" ca="1" si="119"/>
        <v/>
      </c>
      <c r="U1787" s="568"/>
      <c r="W1787" s="187" t="str">
        <f t="shared" ca="1" si="120"/>
        <v/>
      </c>
      <c r="X1787" s="568" t="str">
        <f t="shared" ca="1" si="121"/>
        <v/>
      </c>
      <c r="Y1787" s="568"/>
      <c r="Z1787" s="568" t="str">
        <f t="shared" ca="1" si="122"/>
        <v/>
      </c>
      <c r="AA1787" s="568"/>
      <c r="AB1787" s="568" t="str">
        <f t="shared" ca="1" si="123"/>
        <v/>
      </c>
      <c r="AC1787" s="568"/>
      <c r="AD1787" s="568" t="str">
        <f t="shared" ca="1" si="124"/>
        <v/>
      </c>
      <c r="AE1787" s="568"/>
      <c r="AG1787" s="187" t="str">
        <f t="shared" ca="1" si="125"/>
        <v/>
      </c>
      <c r="AH1787" s="568" t="str">
        <f t="shared" ca="1" si="126"/>
        <v/>
      </c>
      <c r="AI1787" s="568"/>
      <c r="AJ1787" s="568" t="str">
        <f t="shared" ca="1" si="127"/>
        <v/>
      </c>
      <c r="AK1787" s="568"/>
      <c r="AL1787" s="568" t="str">
        <f t="shared" ca="1" si="128"/>
        <v/>
      </c>
      <c r="AM1787" s="568"/>
      <c r="AN1787" s="568" t="str">
        <f t="shared" ca="1" si="129"/>
        <v/>
      </c>
      <c r="AO1787" s="568"/>
      <c r="AQ1787" s="187" t="str">
        <f t="shared" ca="1" si="130"/>
        <v/>
      </c>
      <c r="AR1787" s="568" t="str">
        <f t="shared" ca="1" si="131"/>
        <v/>
      </c>
      <c r="AS1787" s="568"/>
      <c r="AT1787" s="568" t="str">
        <f t="shared" ca="1" si="132"/>
        <v/>
      </c>
      <c r="AU1787" s="568"/>
      <c r="AV1787" s="568" t="str">
        <f t="shared" ca="1" si="133"/>
        <v/>
      </c>
      <c r="AW1787" s="568"/>
      <c r="AX1787" s="568" t="str">
        <f t="shared" ca="1" si="134"/>
        <v/>
      </c>
      <c r="AY1787" s="568"/>
      <c r="BA1787" s="187" t="str">
        <f t="shared" ca="1" si="135"/>
        <v/>
      </c>
      <c r="BB1787" s="568" t="str">
        <f t="shared" ca="1" si="136"/>
        <v/>
      </c>
      <c r="BC1787" s="568"/>
      <c r="BD1787" s="568" t="str">
        <f t="shared" ca="1" si="137"/>
        <v/>
      </c>
      <c r="BE1787" s="568"/>
      <c r="BF1787" s="568" t="str">
        <f t="shared" ca="1" si="138"/>
        <v/>
      </c>
      <c r="BG1787" s="568"/>
      <c r="BH1787" s="568" t="str">
        <f t="shared" ca="1" si="139"/>
        <v/>
      </c>
      <c r="BI1787" s="568"/>
      <c r="BK1787" s="187" t="str">
        <f t="shared" ca="1" si="140"/>
        <v/>
      </c>
      <c r="BL1787" s="568" t="str">
        <f t="shared" ca="1" si="141"/>
        <v/>
      </c>
      <c r="BM1787" s="568"/>
      <c r="BN1787" s="568" t="str">
        <f t="shared" ca="1" si="142"/>
        <v/>
      </c>
      <c r="BO1787" s="568"/>
      <c r="BP1787" s="568" t="str">
        <f t="shared" ca="1" si="143"/>
        <v/>
      </c>
      <c r="BQ1787" s="568"/>
      <c r="BR1787" s="568" t="str">
        <f t="shared" ca="1" si="144"/>
        <v/>
      </c>
      <c r="BS1787" s="568"/>
      <c r="BU1787" s="187" t="str">
        <f t="shared" ca="1" si="145"/>
        <v/>
      </c>
      <c r="BV1787" s="568" t="str">
        <f t="shared" ca="1" si="146"/>
        <v/>
      </c>
      <c r="BW1787" s="568"/>
      <c r="BX1787" s="568" t="str">
        <f t="shared" ca="1" si="147"/>
        <v/>
      </c>
      <c r="BY1787" s="568"/>
      <c r="BZ1787" s="568" t="str">
        <f t="shared" ca="1" si="148"/>
        <v/>
      </c>
      <c r="CA1787" s="568"/>
      <c r="CB1787" s="568" t="str">
        <f t="shared" ca="1" si="149"/>
        <v/>
      </c>
      <c r="CC1787" s="568"/>
      <c r="CE1787" s="187" t="str">
        <f t="shared" ca="1" si="150"/>
        <v/>
      </c>
      <c r="CF1787" s="568" t="str">
        <f t="shared" ca="1" si="151"/>
        <v/>
      </c>
      <c r="CG1787" s="568"/>
      <c r="CH1787" s="568" t="str">
        <f t="shared" ca="1" si="152"/>
        <v/>
      </c>
      <c r="CI1787" s="568"/>
      <c r="CJ1787" s="568" t="str">
        <f t="shared" ca="1" si="153"/>
        <v/>
      </c>
      <c r="CK1787" s="568"/>
      <c r="CL1787" s="568" t="str">
        <f t="shared" ca="1" si="154"/>
        <v/>
      </c>
      <c r="CM1787" s="568"/>
      <c r="CO1787" s="187" t="str">
        <f t="shared" ca="1" si="155"/>
        <v/>
      </c>
      <c r="CP1787" s="568" t="str">
        <f t="shared" ca="1" si="156"/>
        <v/>
      </c>
      <c r="CQ1787" s="568"/>
      <c r="CR1787" s="568" t="str">
        <f t="shared" ca="1" si="157"/>
        <v/>
      </c>
      <c r="CS1787" s="568"/>
      <c r="CT1787" s="568" t="str">
        <f t="shared" ca="1" si="158"/>
        <v/>
      </c>
      <c r="CU1787" s="568"/>
      <c r="CV1787" s="568" t="str">
        <f t="shared" ca="1" si="159"/>
        <v/>
      </c>
      <c r="CW1787" s="568"/>
      <c r="CY1787" s="187" t="str">
        <f t="shared" ca="1" si="160"/>
        <v/>
      </c>
      <c r="CZ1787" s="568" t="str">
        <f t="shared" ca="1" si="161"/>
        <v/>
      </c>
      <c r="DA1787" s="568"/>
      <c r="DB1787" s="568" t="str">
        <f t="shared" ca="1" si="162"/>
        <v/>
      </c>
      <c r="DC1787" s="568"/>
      <c r="DD1787" s="568" t="str">
        <f t="shared" ca="1" si="163"/>
        <v/>
      </c>
      <c r="DE1787" s="568"/>
      <c r="DF1787" s="568" t="str">
        <f t="shared" ca="1" si="164"/>
        <v/>
      </c>
      <c r="DG1787" s="568"/>
      <c r="DI1787" s="187" t="str">
        <f t="shared" ca="1" si="165"/>
        <v/>
      </c>
      <c r="DJ1787" s="568" t="str">
        <f t="shared" ca="1" si="166"/>
        <v/>
      </c>
      <c r="DK1787" s="568"/>
      <c r="DL1787" s="568" t="str">
        <f t="shared" ca="1" si="167"/>
        <v/>
      </c>
      <c r="DM1787" s="568"/>
      <c r="DN1787" s="568" t="str">
        <f t="shared" ca="1" si="168"/>
        <v/>
      </c>
      <c r="DO1787" s="568"/>
      <c r="DP1787" s="568" t="str">
        <f t="shared" ca="1" si="169"/>
        <v/>
      </c>
      <c r="DQ1787" s="568"/>
      <c r="DS1787" s="187" t="str">
        <f t="shared" ca="1" si="170"/>
        <v/>
      </c>
      <c r="DT1787" s="568" t="str">
        <f t="shared" ca="1" si="171"/>
        <v/>
      </c>
      <c r="DU1787" s="568"/>
      <c r="DV1787" s="568" t="str">
        <f t="shared" ca="1" si="172"/>
        <v/>
      </c>
      <c r="DW1787" s="568"/>
      <c r="DX1787" s="568" t="str">
        <f t="shared" ca="1" si="173"/>
        <v/>
      </c>
      <c r="DY1787" s="568"/>
      <c r="DZ1787" s="568" t="str">
        <f t="shared" ca="1" si="174"/>
        <v/>
      </c>
      <c r="EA1787" s="568"/>
      <c r="EC1787" s="187" t="str">
        <f t="shared" ca="1" si="175"/>
        <v/>
      </c>
      <c r="ED1787" s="568" t="str">
        <f t="shared" ca="1" si="176"/>
        <v/>
      </c>
      <c r="EE1787" s="568"/>
      <c r="EF1787" s="568" t="str">
        <f t="shared" ca="1" si="177"/>
        <v/>
      </c>
      <c r="EG1787" s="568"/>
      <c r="EH1787" s="568" t="str">
        <f t="shared" ca="1" si="178"/>
        <v/>
      </c>
      <c r="EI1787" s="568"/>
      <c r="EJ1787" s="568" t="str">
        <f t="shared" ca="1" si="179"/>
        <v/>
      </c>
      <c r="EK1787" s="568"/>
      <c r="EM1787" s="187" t="str">
        <f t="shared" ca="1" si="180"/>
        <v/>
      </c>
      <c r="EN1787" s="568" t="str">
        <f t="shared" ca="1" si="181"/>
        <v/>
      </c>
      <c r="EO1787" s="568"/>
      <c r="EP1787" s="568" t="str">
        <f t="shared" ca="1" si="182"/>
        <v/>
      </c>
      <c r="EQ1787" s="568"/>
      <c r="ER1787" s="568" t="str">
        <f t="shared" ca="1" si="183"/>
        <v/>
      </c>
      <c r="ES1787" s="568"/>
      <c r="ET1787" s="568" t="str">
        <f t="shared" ca="1" si="184"/>
        <v/>
      </c>
      <c r="EU1787" s="568"/>
      <c r="EW1787" s="187" t="str">
        <f t="shared" ca="1" si="185"/>
        <v/>
      </c>
      <c r="EX1787" s="568" t="str">
        <f t="shared" ca="1" si="186"/>
        <v/>
      </c>
      <c r="EY1787" s="568"/>
      <c r="EZ1787" s="568" t="str">
        <f t="shared" ca="1" si="187"/>
        <v/>
      </c>
      <c r="FA1787" s="568"/>
      <c r="FB1787" s="568" t="str">
        <f t="shared" ca="1" si="188"/>
        <v/>
      </c>
      <c r="FC1787" s="568"/>
      <c r="FD1787" s="568" t="str">
        <f t="shared" ca="1" si="189"/>
        <v/>
      </c>
      <c r="FE1787" s="568"/>
      <c r="FG1787" s="187" t="str">
        <f t="shared" ca="1" si="190"/>
        <v/>
      </c>
      <c r="FH1787" s="568" t="str">
        <f t="shared" ca="1" si="191"/>
        <v/>
      </c>
      <c r="FI1787" s="568"/>
      <c r="FJ1787" s="568" t="str">
        <f t="shared" ca="1" si="192"/>
        <v/>
      </c>
      <c r="FK1787" s="568"/>
      <c r="FL1787" s="568" t="str">
        <f t="shared" ca="1" si="193"/>
        <v/>
      </c>
      <c r="FM1787" s="568"/>
      <c r="FN1787" s="568" t="str">
        <f t="shared" ca="1" si="194"/>
        <v/>
      </c>
      <c r="FO1787" s="568"/>
    </row>
    <row r="1788" spans="1:171" hidden="1">
      <c r="A1788" s="22">
        <v>16</v>
      </c>
      <c r="B1788" s="22" t="str">
        <f ca="1">IF(ISERROR(INDEX(WS,ROWS($A$1773:$A1788))),"",MID(INDEX(WS,ROWS($A$1773:$A1788)), FIND("]",INDEX(WS,ROWS($A$1773:$A1788)))+1,32))&amp;T(NOW())</f>
        <v/>
      </c>
      <c r="C1788" s="187" t="str">
        <f t="shared" ca="1" si="110"/>
        <v/>
      </c>
      <c r="D1788" s="568" t="str">
        <f t="shared" ca="1" si="111"/>
        <v/>
      </c>
      <c r="E1788" s="568"/>
      <c r="F1788" s="568" t="str">
        <f t="shared" ca="1" si="112"/>
        <v/>
      </c>
      <c r="G1788" s="568"/>
      <c r="H1788" s="568" t="str">
        <f t="shared" ca="1" si="113"/>
        <v/>
      </c>
      <c r="I1788" s="568"/>
      <c r="J1788" s="568" t="str">
        <f t="shared" ca="1" si="114"/>
        <v/>
      </c>
      <c r="K1788" s="568"/>
      <c r="M1788" s="187" t="str">
        <f t="shared" ca="1" si="115"/>
        <v/>
      </c>
      <c r="N1788" s="568" t="str">
        <f t="shared" ca="1" si="116"/>
        <v/>
      </c>
      <c r="O1788" s="568"/>
      <c r="P1788" s="568" t="str">
        <f t="shared" ca="1" si="117"/>
        <v/>
      </c>
      <c r="Q1788" s="568"/>
      <c r="R1788" s="568" t="str">
        <f t="shared" ca="1" si="118"/>
        <v/>
      </c>
      <c r="S1788" s="568"/>
      <c r="T1788" s="568" t="str">
        <f t="shared" ca="1" si="119"/>
        <v/>
      </c>
      <c r="U1788" s="568"/>
      <c r="W1788" s="187" t="str">
        <f t="shared" ca="1" si="120"/>
        <v/>
      </c>
      <c r="X1788" s="568" t="str">
        <f t="shared" ca="1" si="121"/>
        <v/>
      </c>
      <c r="Y1788" s="568"/>
      <c r="Z1788" s="568" t="str">
        <f t="shared" ca="1" si="122"/>
        <v/>
      </c>
      <c r="AA1788" s="568"/>
      <c r="AB1788" s="568" t="str">
        <f t="shared" ca="1" si="123"/>
        <v/>
      </c>
      <c r="AC1788" s="568"/>
      <c r="AD1788" s="568" t="str">
        <f t="shared" ca="1" si="124"/>
        <v/>
      </c>
      <c r="AE1788" s="568"/>
      <c r="AG1788" s="187" t="str">
        <f t="shared" ca="1" si="125"/>
        <v/>
      </c>
      <c r="AH1788" s="568" t="str">
        <f t="shared" ca="1" si="126"/>
        <v/>
      </c>
      <c r="AI1788" s="568"/>
      <c r="AJ1788" s="568" t="str">
        <f t="shared" ca="1" si="127"/>
        <v/>
      </c>
      <c r="AK1788" s="568"/>
      <c r="AL1788" s="568" t="str">
        <f t="shared" ca="1" si="128"/>
        <v/>
      </c>
      <c r="AM1788" s="568"/>
      <c r="AN1788" s="568" t="str">
        <f t="shared" ca="1" si="129"/>
        <v/>
      </c>
      <c r="AO1788" s="568"/>
      <c r="AQ1788" s="187" t="str">
        <f t="shared" ca="1" si="130"/>
        <v/>
      </c>
      <c r="AR1788" s="568" t="str">
        <f t="shared" ca="1" si="131"/>
        <v/>
      </c>
      <c r="AS1788" s="568"/>
      <c r="AT1788" s="568" t="str">
        <f t="shared" ca="1" si="132"/>
        <v/>
      </c>
      <c r="AU1788" s="568"/>
      <c r="AV1788" s="568" t="str">
        <f t="shared" ca="1" si="133"/>
        <v/>
      </c>
      <c r="AW1788" s="568"/>
      <c r="AX1788" s="568" t="str">
        <f t="shared" ca="1" si="134"/>
        <v/>
      </c>
      <c r="AY1788" s="568"/>
      <c r="BA1788" s="187" t="str">
        <f t="shared" ca="1" si="135"/>
        <v/>
      </c>
      <c r="BB1788" s="568" t="str">
        <f t="shared" ca="1" si="136"/>
        <v/>
      </c>
      <c r="BC1788" s="568"/>
      <c r="BD1788" s="568" t="str">
        <f t="shared" ca="1" si="137"/>
        <v/>
      </c>
      <c r="BE1788" s="568"/>
      <c r="BF1788" s="568" t="str">
        <f t="shared" ca="1" si="138"/>
        <v/>
      </c>
      <c r="BG1788" s="568"/>
      <c r="BH1788" s="568" t="str">
        <f t="shared" ca="1" si="139"/>
        <v/>
      </c>
      <c r="BI1788" s="568"/>
      <c r="BK1788" s="187" t="str">
        <f t="shared" ca="1" si="140"/>
        <v/>
      </c>
      <c r="BL1788" s="568" t="str">
        <f t="shared" ca="1" si="141"/>
        <v/>
      </c>
      <c r="BM1788" s="568"/>
      <c r="BN1788" s="568" t="str">
        <f t="shared" ca="1" si="142"/>
        <v/>
      </c>
      <c r="BO1788" s="568"/>
      <c r="BP1788" s="568" t="str">
        <f t="shared" ca="1" si="143"/>
        <v/>
      </c>
      <c r="BQ1788" s="568"/>
      <c r="BR1788" s="568" t="str">
        <f t="shared" ca="1" si="144"/>
        <v/>
      </c>
      <c r="BS1788" s="568"/>
      <c r="BU1788" s="187" t="str">
        <f t="shared" ca="1" si="145"/>
        <v/>
      </c>
      <c r="BV1788" s="568" t="str">
        <f t="shared" ca="1" si="146"/>
        <v/>
      </c>
      <c r="BW1788" s="568"/>
      <c r="BX1788" s="568" t="str">
        <f t="shared" ca="1" si="147"/>
        <v/>
      </c>
      <c r="BY1788" s="568"/>
      <c r="BZ1788" s="568" t="str">
        <f t="shared" ca="1" si="148"/>
        <v/>
      </c>
      <c r="CA1788" s="568"/>
      <c r="CB1788" s="568" t="str">
        <f t="shared" ca="1" si="149"/>
        <v/>
      </c>
      <c r="CC1788" s="568"/>
      <c r="CE1788" s="187" t="str">
        <f t="shared" ca="1" si="150"/>
        <v/>
      </c>
      <c r="CF1788" s="568" t="str">
        <f t="shared" ca="1" si="151"/>
        <v/>
      </c>
      <c r="CG1788" s="568"/>
      <c r="CH1788" s="568" t="str">
        <f t="shared" ca="1" si="152"/>
        <v/>
      </c>
      <c r="CI1788" s="568"/>
      <c r="CJ1788" s="568" t="str">
        <f t="shared" ca="1" si="153"/>
        <v/>
      </c>
      <c r="CK1788" s="568"/>
      <c r="CL1788" s="568" t="str">
        <f t="shared" ca="1" si="154"/>
        <v/>
      </c>
      <c r="CM1788" s="568"/>
      <c r="CO1788" s="187" t="str">
        <f t="shared" ca="1" si="155"/>
        <v/>
      </c>
      <c r="CP1788" s="568" t="str">
        <f t="shared" ca="1" si="156"/>
        <v/>
      </c>
      <c r="CQ1788" s="568"/>
      <c r="CR1788" s="568" t="str">
        <f t="shared" ca="1" si="157"/>
        <v/>
      </c>
      <c r="CS1788" s="568"/>
      <c r="CT1788" s="568" t="str">
        <f t="shared" ca="1" si="158"/>
        <v/>
      </c>
      <c r="CU1788" s="568"/>
      <c r="CV1788" s="568" t="str">
        <f t="shared" ca="1" si="159"/>
        <v/>
      </c>
      <c r="CW1788" s="568"/>
      <c r="CY1788" s="187" t="str">
        <f t="shared" ca="1" si="160"/>
        <v/>
      </c>
      <c r="CZ1788" s="568" t="str">
        <f t="shared" ca="1" si="161"/>
        <v/>
      </c>
      <c r="DA1788" s="568"/>
      <c r="DB1788" s="568" t="str">
        <f t="shared" ca="1" si="162"/>
        <v/>
      </c>
      <c r="DC1788" s="568"/>
      <c r="DD1788" s="568" t="str">
        <f t="shared" ca="1" si="163"/>
        <v/>
      </c>
      <c r="DE1788" s="568"/>
      <c r="DF1788" s="568" t="str">
        <f t="shared" ca="1" si="164"/>
        <v/>
      </c>
      <c r="DG1788" s="568"/>
      <c r="DI1788" s="187" t="str">
        <f t="shared" ca="1" si="165"/>
        <v/>
      </c>
      <c r="DJ1788" s="568" t="str">
        <f t="shared" ca="1" si="166"/>
        <v/>
      </c>
      <c r="DK1788" s="568"/>
      <c r="DL1788" s="568" t="str">
        <f t="shared" ca="1" si="167"/>
        <v/>
      </c>
      <c r="DM1788" s="568"/>
      <c r="DN1788" s="568" t="str">
        <f t="shared" ca="1" si="168"/>
        <v/>
      </c>
      <c r="DO1788" s="568"/>
      <c r="DP1788" s="568" t="str">
        <f t="shared" ca="1" si="169"/>
        <v/>
      </c>
      <c r="DQ1788" s="568"/>
      <c r="DS1788" s="187" t="str">
        <f t="shared" ca="1" si="170"/>
        <v/>
      </c>
      <c r="DT1788" s="568" t="str">
        <f t="shared" ca="1" si="171"/>
        <v/>
      </c>
      <c r="DU1788" s="568"/>
      <c r="DV1788" s="568" t="str">
        <f t="shared" ca="1" si="172"/>
        <v/>
      </c>
      <c r="DW1788" s="568"/>
      <c r="DX1788" s="568" t="str">
        <f t="shared" ca="1" si="173"/>
        <v/>
      </c>
      <c r="DY1788" s="568"/>
      <c r="DZ1788" s="568" t="str">
        <f t="shared" ca="1" si="174"/>
        <v/>
      </c>
      <c r="EA1788" s="568"/>
      <c r="EC1788" s="187" t="str">
        <f t="shared" ca="1" si="175"/>
        <v/>
      </c>
      <c r="ED1788" s="568" t="str">
        <f t="shared" ca="1" si="176"/>
        <v/>
      </c>
      <c r="EE1788" s="568"/>
      <c r="EF1788" s="568" t="str">
        <f t="shared" ca="1" si="177"/>
        <v/>
      </c>
      <c r="EG1788" s="568"/>
      <c r="EH1788" s="568" t="str">
        <f t="shared" ca="1" si="178"/>
        <v/>
      </c>
      <c r="EI1788" s="568"/>
      <c r="EJ1788" s="568" t="str">
        <f t="shared" ca="1" si="179"/>
        <v/>
      </c>
      <c r="EK1788" s="568"/>
      <c r="EM1788" s="187" t="str">
        <f t="shared" ca="1" si="180"/>
        <v/>
      </c>
      <c r="EN1788" s="568" t="str">
        <f t="shared" ca="1" si="181"/>
        <v/>
      </c>
      <c r="EO1788" s="568"/>
      <c r="EP1788" s="568" t="str">
        <f t="shared" ca="1" si="182"/>
        <v/>
      </c>
      <c r="EQ1788" s="568"/>
      <c r="ER1788" s="568" t="str">
        <f t="shared" ca="1" si="183"/>
        <v/>
      </c>
      <c r="ES1788" s="568"/>
      <c r="ET1788" s="568" t="str">
        <f t="shared" ca="1" si="184"/>
        <v/>
      </c>
      <c r="EU1788" s="568"/>
      <c r="EW1788" s="187" t="str">
        <f t="shared" ca="1" si="185"/>
        <v/>
      </c>
      <c r="EX1788" s="568" t="str">
        <f t="shared" ca="1" si="186"/>
        <v/>
      </c>
      <c r="EY1788" s="568"/>
      <c r="EZ1788" s="568" t="str">
        <f t="shared" ca="1" si="187"/>
        <v/>
      </c>
      <c r="FA1788" s="568"/>
      <c r="FB1788" s="568" t="str">
        <f t="shared" ca="1" si="188"/>
        <v/>
      </c>
      <c r="FC1788" s="568"/>
      <c r="FD1788" s="568" t="str">
        <f t="shared" ca="1" si="189"/>
        <v/>
      </c>
      <c r="FE1788" s="568"/>
      <c r="FG1788" s="187" t="str">
        <f t="shared" ca="1" si="190"/>
        <v/>
      </c>
      <c r="FH1788" s="568" t="str">
        <f t="shared" ca="1" si="191"/>
        <v/>
      </c>
      <c r="FI1788" s="568"/>
      <c r="FJ1788" s="568" t="str">
        <f t="shared" ca="1" si="192"/>
        <v/>
      </c>
      <c r="FK1788" s="568"/>
      <c r="FL1788" s="568" t="str">
        <f t="shared" ca="1" si="193"/>
        <v/>
      </c>
      <c r="FM1788" s="568"/>
      <c r="FN1788" s="568" t="str">
        <f t="shared" ca="1" si="194"/>
        <v/>
      </c>
      <c r="FO1788" s="568"/>
    </row>
    <row r="1789" spans="1:171" hidden="1">
      <c r="A1789" s="22">
        <v>17</v>
      </c>
      <c r="B1789" s="22" t="str">
        <f ca="1">IF(ISERROR(INDEX(WS,ROWS($A$1773:$A1789))),"",MID(INDEX(WS,ROWS($A$1773:$A1789)), FIND("]",INDEX(WS,ROWS($A$1773:$A1789)))+1,32))&amp;T(NOW())</f>
        <v/>
      </c>
      <c r="C1789" s="187" t="str">
        <f t="shared" ca="1" si="110"/>
        <v/>
      </c>
      <c r="D1789" s="568" t="str">
        <f t="shared" ca="1" si="111"/>
        <v/>
      </c>
      <c r="E1789" s="568"/>
      <c r="F1789" s="568" t="str">
        <f t="shared" ca="1" si="112"/>
        <v/>
      </c>
      <c r="G1789" s="568"/>
      <c r="H1789" s="568" t="str">
        <f t="shared" ca="1" si="113"/>
        <v/>
      </c>
      <c r="I1789" s="568"/>
      <c r="J1789" s="568" t="str">
        <f t="shared" ca="1" si="114"/>
        <v/>
      </c>
      <c r="K1789" s="568"/>
      <c r="M1789" s="187" t="str">
        <f t="shared" ca="1" si="115"/>
        <v/>
      </c>
      <c r="N1789" s="568" t="str">
        <f t="shared" ca="1" si="116"/>
        <v/>
      </c>
      <c r="O1789" s="568"/>
      <c r="P1789" s="568" t="str">
        <f t="shared" ca="1" si="117"/>
        <v/>
      </c>
      <c r="Q1789" s="568"/>
      <c r="R1789" s="568" t="str">
        <f t="shared" ca="1" si="118"/>
        <v/>
      </c>
      <c r="S1789" s="568"/>
      <c r="T1789" s="568" t="str">
        <f t="shared" ca="1" si="119"/>
        <v/>
      </c>
      <c r="U1789" s="568"/>
      <c r="W1789" s="187" t="str">
        <f t="shared" ca="1" si="120"/>
        <v/>
      </c>
      <c r="X1789" s="568" t="str">
        <f t="shared" ca="1" si="121"/>
        <v/>
      </c>
      <c r="Y1789" s="568"/>
      <c r="Z1789" s="568" t="str">
        <f t="shared" ca="1" si="122"/>
        <v/>
      </c>
      <c r="AA1789" s="568"/>
      <c r="AB1789" s="568" t="str">
        <f t="shared" ca="1" si="123"/>
        <v/>
      </c>
      <c r="AC1789" s="568"/>
      <c r="AD1789" s="568" t="str">
        <f t="shared" ca="1" si="124"/>
        <v/>
      </c>
      <c r="AE1789" s="568"/>
      <c r="AG1789" s="187" t="str">
        <f t="shared" ca="1" si="125"/>
        <v/>
      </c>
      <c r="AH1789" s="568" t="str">
        <f t="shared" ca="1" si="126"/>
        <v/>
      </c>
      <c r="AI1789" s="568"/>
      <c r="AJ1789" s="568" t="str">
        <f t="shared" ca="1" si="127"/>
        <v/>
      </c>
      <c r="AK1789" s="568"/>
      <c r="AL1789" s="568" t="str">
        <f t="shared" ca="1" si="128"/>
        <v/>
      </c>
      <c r="AM1789" s="568"/>
      <c r="AN1789" s="568" t="str">
        <f t="shared" ca="1" si="129"/>
        <v/>
      </c>
      <c r="AO1789" s="568"/>
      <c r="AQ1789" s="187" t="str">
        <f t="shared" ca="1" si="130"/>
        <v/>
      </c>
      <c r="AR1789" s="568" t="str">
        <f t="shared" ca="1" si="131"/>
        <v/>
      </c>
      <c r="AS1789" s="568"/>
      <c r="AT1789" s="568" t="str">
        <f t="shared" ca="1" si="132"/>
        <v/>
      </c>
      <c r="AU1789" s="568"/>
      <c r="AV1789" s="568" t="str">
        <f t="shared" ca="1" si="133"/>
        <v/>
      </c>
      <c r="AW1789" s="568"/>
      <c r="AX1789" s="568" t="str">
        <f t="shared" ca="1" si="134"/>
        <v/>
      </c>
      <c r="AY1789" s="568"/>
      <c r="BA1789" s="187" t="str">
        <f t="shared" ca="1" si="135"/>
        <v/>
      </c>
      <c r="BB1789" s="568" t="str">
        <f t="shared" ca="1" si="136"/>
        <v/>
      </c>
      <c r="BC1789" s="568"/>
      <c r="BD1789" s="568" t="str">
        <f t="shared" ca="1" si="137"/>
        <v/>
      </c>
      <c r="BE1789" s="568"/>
      <c r="BF1789" s="568" t="str">
        <f t="shared" ca="1" si="138"/>
        <v/>
      </c>
      <c r="BG1789" s="568"/>
      <c r="BH1789" s="568" t="str">
        <f t="shared" ca="1" si="139"/>
        <v/>
      </c>
      <c r="BI1789" s="568"/>
      <c r="BK1789" s="187" t="str">
        <f t="shared" ca="1" si="140"/>
        <v/>
      </c>
      <c r="BL1789" s="568" t="str">
        <f t="shared" ca="1" si="141"/>
        <v/>
      </c>
      <c r="BM1789" s="568"/>
      <c r="BN1789" s="568" t="str">
        <f t="shared" ca="1" si="142"/>
        <v/>
      </c>
      <c r="BO1789" s="568"/>
      <c r="BP1789" s="568" t="str">
        <f t="shared" ca="1" si="143"/>
        <v/>
      </c>
      <c r="BQ1789" s="568"/>
      <c r="BR1789" s="568" t="str">
        <f t="shared" ca="1" si="144"/>
        <v/>
      </c>
      <c r="BS1789" s="568"/>
      <c r="BU1789" s="187" t="str">
        <f t="shared" ca="1" si="145"/>
        <v/>
      </c>
      <c r="BV1789" s="568" t="str">
        <f t="shared" ca="1" si="146"/>
        <v/>
      </c>
      <c r="BW1789" s="568"/>
      <c r="BX1789" s="568" t="str">
        <f t="shared" ca="1" si="147"/>
        <v/>
      </c>
      <c r="BY1789" s="568"/>
      <c r="BZ1789" s="568" t="str">
        <f t="shared" ca="1" si="148"/>
        <v/>
      </c>
      <c r="CA1789" s="568"/>
      <c r="CB1789" s="568" t="str">
        <f t="shared" ca="1" si="149"/>
        <v/>
      </c>
      <c r="CC1789" s="568"/>
      <c r="CE1789" s="187" t="str">
        <f t="shared" ca="1" si="150"/>
        <v/>
      </c>
      <c r="CF1789" s="568" t="str">
        <f t="shared" ca="1" si="151"/>
        <v/>
      </c>
      <c r="CG1789" s="568"/>
      <c r="CH1789" s="568" t="str">
        <f t="shared" ca="1" si="152"/>
        <v/>
      </c>
      <c r="CI1789" s="568"/>
      <c r="CJ1789" s="568" t="str">
        <f t="shared" ca="1" si="153"/>
        <v/>
      </c>
      <c r="CK1789" s="568"/>
      <c r="CL1789" s="568" t="str">
        <f t="shared" ca="1" si="154"/>
        <v/>
      </c>
      <c r="CM1789" s="568"/>
      <c r="CO1789" s="187" t="str">
        <f t="shared" ca="1" si="155"/>
        <v/>
      </c>
      <c r="CP1789" s="568" t="str">
        <f t="shared" ca="1" si="156"/>
        <v/>
      </c>
      <c r="CQ1789" s="568"/>
      <c r="CR1789" s="568" t="str">
        <f t="shared" ca="1" si="157"/>
        <v/>
      </c>
      <c r="CS1789" s="568"/>
      <c r="CT1789" s="568" t="str">
        <f t="shared" ca="1" si="158"/>
        <v/>
      </c>
      <c r="CU1789" s="568"/>
      <c r="CV1789" s="568" t="str">
        <f t="shared" ca="1" si="159"/>
        <v/>
      </c>
      <c r="CW1789" s="568"/>
      <c r="CY1789" s="187" t="str">
        <f t="shared" ca="1" si="160"/>
        <v/>
      </c>
      <c r="CZ1789" s="568" t="str">
        <f t="shared" ca="1" si="161"/>
        <v/>
      </c>
      <c r="DA1789" s="568"/>
      <c r="DB1789" s="568" t="str">
        <f t="shared" ca="1" si="162"/>
        <v/>
      </c>
      <c r="DC1789" s="568"/>
      <c r="DD1789" s="568" t="str">
        <f t="shared" ca="1" si="163"/>
        <v/>
      </c>
      <c r="DE1789" s="568"/>
      <c r="DF1789" s="568" t="str">
        <f t="shared" ca="1" si="164"/>
        <v/>
      </c>
      <c r="DG1789" s="568"/>
      <c r="DI1789" s="187" t="str">
        <f t="shared" ca="1" si="165"/>
        <v/>
      </c>
      <c r="DJ1789" s="568" t="str">
        <f t="shared" ca="1" si="166"/>
        <v/>
      </c>
      <c r="DK1789" s="568"/>
      <c r="DL1789" s="568" t="str">
        <f t="shared" ca="1" si="167"/>
        <v/>
      </c>
      <c r="DM1789" s="568"/>
      <c r="DN1789" s="568" t="str">
        <f t="shared" ca="1" si="168"/>
        <v/>
      </c>
      <c r="DO1789" s="568"/>
      <c r="DP1789" s="568" t="str">
        <f t="shared" ca="1" si="169"/>
        <v/>
      </c>
      <c r="DQ1789" s="568"/>
      <c r="DS1789" s="187" t="str">
        <f t="shared" ca="1" si="170"/>
        <v/>
      </c>
      <c r="DT1789" s="568" t="str">
        <f t="shared" ca="1" si="171"/>
        <v/>
      </c>
      <c r="DU1789" s="568"/>
      <c r="DV1789" s="568" t="str">
        <f t="shared" ca="1" si="172"/>
        <v/>
      </c>
      <c r="DW1789" s="568"/>
      <c r="DX1789" s="568" t="str">
        <f t="shared" ca="1" si="173"/>
        <v/>
      </c>
      <c r="DY1789" s="568"/>
      <c r="DZ1789" s="568" t="str">
        <f t="shared" ca="1" si="174"/>
        <v/>
      </c>
      <c r="EA1789" s="568"/>
      <c r="EC1789" s="187" t="str">
        <f t="shared" ca="1" si="175"/>
        <v/>
      </c>
      <c r="ED1789" s="568" t="str">
        <f t="shared" ca="1" si="176"/>
        <v/>
      </c>
      <c r="EE1789" s="568"/>
      <c r="EF1789" s="568" t="str">
        <f t="shared" ca="1" si="177"/>
        <v/>
      </c>
      <c r="EG1789" s="568"/>
      <c r="EH1789" s="568" t="str">
        <f t="shared" ca="1" si="178"/>
        <v/>
      </c>
      <c r="EI1789" s="568"/>
      <c r="EJ1789" s="568" t="str">
        <f t="shared" ca="1" si="179"/>
        <v/>
      </c>
      <c r="EK1789" s="568"/>
      <c r="EM1789" s="187" t="str">
        <f t="shared" ca="1" si="180"/>
        <v/>
      </c>
      <c r="EN1789" s="568" t="str">
        <f t="shared" ca="1" si="181"/>
        <v/>
      </c>
      <c r="EO1789" s="568"/>
      <c r="EP1789" s="568" t="str">
        <f t="shared" ca="1" si="182"/>
        <v/>
      </c>
      <c r="EQ1789" s="568"/>
      <c r="ER1789" s="568" t="str">
        <f t="shared" ca="1" si="183"/>
        <v/>
      </c>
      <c r="ES1789" s="568"/>
      <c r="ET1789" s="568" t="str">
        <f t="shared" ca="1" si="184"/>
        <v/>
      </c>
      <c r="EU1789" s="568"/>
      <c r="EW1789" s="187" t="str">
        <f t="shared" ca="1" si="185"/>
        <v/>
      </c>
      <c r="EX1789" s="568" t="str">
        <f t="shared" ca="1" si="186"/>
        <v/>
      </c>
      <c r="EY1789" s="568"/>
      <c r="EZ1789" s="568" t="str">
        <f t="shared" ca="1" si="187"/>
        <v/>
      </c>
      <c r="FA1789" s="568"/>
      <c r="FB1789" s="568" t="str">
        <f t="shared" ca="1" si="188"/>
        <v/>
      </c>
      <c r="FC1789" s="568"/>
      <c r="FD1789" s="568" t="str">
        <f t="shared" ca="1" si="189"/>
        <v/>
      </c>
      <c r="FE1789" s="568"/>
      <c r="FG1789" s="187" t="str">
        <f t="shared" ca="1" si="190"/>
        <v/>
      </c>
      <c r="FH1789" s="568" t="str">
        <f t="shared" ca="1" si="191"/>
        <v/>
      </c>
      <c r="FI1789" s="568"/>
      <c r="FJ1789" s="568" t="str">
        <f t="shared" ca="1" si="192"/>
        <v/>
      </c>
      <c r="FK1789" s="568"/>
      <c r="FL1789" s="568" t="str">
        <f t="shared" ca="1" si="193"/>
        <v/>
      </c>
      <c r="FM1789" s="568"/>
      <c r="FN1789" s="568" t="str">
        <f t="shared" ca="1" si="194"/>
        <v/>
      </c>
      <c r="FO1789" s="568"/>
    </row>
    <row r="1790" spans="1:171" hidden="1">
      <c r="A1790" s="22">
        <v>18</v>
      </c>
      <c r="B1790" s="22" t="str">
        <f ca="1">IF(ISERROR(INDEX(WS,ROWS($A$1773:$A1790))),"",MID(INDEX(WS,ROWS($A$1773:$A1790)), FIND("]",INDEX(WS,ROWS($A$1773:$A1790)))+1,32))&amp;T(NOW())</f>
        <v/>
      </c>
      <c r="C1790" s="187" t="str">
        <f t="shared" ca="1" si="110"/>
        <v/>
      </c>
      <c r="D1790" s="568" t="str">
        <f t="shared" ca="1" si="111"/>
        <v/>
      </c>
      <c r="E1790" s="568"/>
      <c r="F1790" s="568" t="str">
        <f t="shared" ca="1" si="112"/>
        <v/>
      </c>
      <c r="G1790" s="568"/>
      <c r="H1790" s="568" t="str">
        <f t="shared" ca="1" si="113"/>
        <v/>
      </c>
      <c r="I1790" s="568"/>
      <c r="J1790" s="568" t="str">
        <f t="shared" ca="1" si="114"/>
        <v/>
      </c>
      <c r="K1790" s="568"/>
      <c r="M1790" s="187" t="str">
        <f t="shared" ca="1" si="115"/>
        <v/>
      </c>
      <c r="N1790" s="568" t="str">
        <f t="shared" ca="1" si="116"/>
        <v/>
      </c>
      <c r="O1790" s="568"/>
      <c r="P1790" s="568" t="str">
        <f t="shared" ca="1" si="117"/>
        <v/>
      </c>
      <c r="Q1790" s="568"/>
      <c r="R1790" s="568" t="str">
        <f t="shared" ca="1" si="118"/>
        <v/>
      </c>
      <c r="S1790" s="568"/>
      <c r="T1790" s="568" t="str">
        <f t="shared" ca="1" si="119"/>
        <v/>
      </c>
      <c r="U1790" s="568"/>
      <c r="W1790" s="187" t="str">
        <f t="shared" ca="1" si="120"/>
        <v/>
      </c>
      <c r="X1790" s="568" t="str">
        <f t="shared" ca="1" si="121"/>
        <v/>
      </c>
      <c r="Y1790" s="568"/>
      <c r="Z1790" s="568" t="str">
        <f t="shared" ca="1" si="122"/>
        <v/>
      </c>
      <c r="AA1790" s="568"/>
      <c r="AB1790" s="568" t="str">
        <f t="shared" ca="1" si="123"/>
        <v/>
      </c>
      <c r="AC1790" s="568"/>
      <c r="AD1790" s="568" t="str">
        <f t="shared" ca="1" si="124"/>
        <v/>
      </c>
      <c r="AE1790" s="568"/>
      <c r="AG1790" s="187" t="str">
        <f t="shared" ca="1" si="125"/>
        <v/>
      </c>
      <c r="AH1790" s="568" t="str">
        <f t="shared" ca="1" si="126"/>
        <v/>
      </c>
      <c r="AI1790" s="568"/>
      <c r="AJ1790" s="568" t="str">
        <f t="shared" ca="1" si="127"/>
        <v/>
      </c>
      <c r="AK1790" s="568"/>
      <c r="AL1790" s="568" t="str">
        <f t="shared" ca="1" si="128"/>
        <v/>
      </c>
      <c r="AM1790" s="568"/>
      <c r="AN1790" s="568" t="str">
        <f t="shared" ca="1" si="129"/>
        <v/>
      </c>
      <c r="AO1790" s="568"/>
      <c r="AQ1790" s="187" t="str">
        <f t="shared" ca="1" si="130"/>
        <v/>
      </c>
      <c r="AR1790" s="568" t="str">
        <f t="shared" ca="1" si="131"/>
        <v/>
      </c>
      <c r="AS1790" s="568"/>
      <c r="AT1790" s="568" t="str">
        <f t="shared" ca="1" si="132"/>
        <v/>
      </c>
      <c r="AU1790" s="568"/>
      <c r="AV1790" s="568" t="str">
        <f t="shared" ca="1" si="133"/>
        <v/>
      </c>
      <c r="AW1790" s="568"/>
      <c r="AX1790" s="568" t="str">
        <f t="shared" ca="1" si="134"/>
        <v/>
      </c>
      <c r="AY1790" s="568"/>
      <c r="BA1790" s="187" t="str">
        <f t="shared" ca="1" si="135"/>
        <v/>
      </c>
      <c r="BB1790" s="568" t="str">
        <f t="shared" ca="1" si="136"/>
        <v/>
      </c>
      <c r="BC1790" s="568"/>
      <c r="BD1790" s="568" t="str">
        <f t="shared" ca="1" si="137"/>
        <v/>
      </c>
      <c r="BE1790" s="568"/>
      <c r="BF1790" s="568" t="str">
        <f t="shared" ca="1" si="138"/>
        <v/>
      </c>
      <c r="BG1790" s="568"/>
      <c r="BH1790" s="568" t="str">
        <f t="shared" ca="1" si="139"/>
        <v/>
      </c>
      <c r="BI1790" s="568"/>
      <c r="BK1790" s="187" t="str">
        <f t="shared" ca="1" si="140"/>
        <v/>
      </c>
      <c r="BL1790" s="568" t="str">
        <f t="shared" ca="1" si="141"/>
        <v/>
      </c>
      <c r="BM1790" s="568"/>
      <c r="BN1790" s="568" t="str">
        <f t="shared" ca="1" si="142"/>
        <v/>
      </c>
      <c r="BO1790" s="568"/>
      <c r="BP1790" s="568" t="str">
        <f t="shared" ca="1" si="143"/>
        <v/>
      </c>
      <c r="BQ1790" s="568"/>
      <c r="BR1790" s="568" t="str">
        <f t="shared" ca="1" si="144"/>
        <v/>
      </c>
      <c r="BS1790" s="568"/>
      <c r="BU1790" s="187" t="str">
        <f t="shared" ca="1" si="145"/>
        <v/>
      </c>
      <c r="BV1790" s="568" t="str">
        <f t="shared" ca="1" si="146"/>
        <v/>
      </c>
      <c r="BW1790" s="568"/>
      <c r="BX1790" s="568" t="str">
        <f t="shared" ca="1" si="147"/>
        <v/>
      </c>
      <c r="BY1790" s="568"/>
      <c r="BZ1790" s="568" t="str">
        <f t="shared" ca="1" si="148"/>
        <v/>
      </c>
      <c r="CA1790" s="568"/>
      <c r="CB1790" s="568" t="str">
        <f t="shared" ca="1" si="149"/>
        <v/>
      </c>
      <c r="CC1790" s="568"/>
      <c r="CE1790" s="187" t="str">
        <f t="shared" ca="1" si="150"/>
        <v/>
      </c>
      <c r="CF1790" s="568" t="str">
        <f t="shared" ca="1" si="151"/>
        <v/>
      </c>
      <c r="CG1790" s="568"/>
      <c r="CH1790" s="568" t="str">
        <f t="shared" ca="1" si="152"/>
        <v/>
      </c>
      <c r="CI1790" s="568"/>
      <c r="CJ1790" s="568" t="str">
        <f t="shared" ca="1" si="153"/>
        <v/>
      </c>
      <c r="CK1790" s="568"/>
      <c r="CL1790" s="568" t="str">
        <f t="shared" ca="1" si="154"/>
        <v/>
      </c>
      <c r="CM1790" s="568"/>
      <c r="CO1790" s="187" t="str">
        <f t="shared" ca="1" si="155"/>
        <v/>
      </c>
      <c r="CP1790" s="568" t="str">
        <f t="shared" ca="1" si="156"/>
        <v/>
      </c>
      <c r="CQ1790" s="568"/>
      <c r="CR1790" s="568" t="str">
        <f t="shared" ca="1" si="157"/>
        <v/>
      </c>
      <c r="CS1790" s="568"/>
      <c r="CT1790" s="568" t="str">
        <f t="shared" ca="1" si="158"/>
        <v/>
      </c>
      <c r="CU1790" s="568"/>
      <c r="CV1790" s="568" t="str">
        <f t="shared" ca="1" si="159"/>
        <v/>
      </c>
      <c r="CW1790" s="568"/>
      <c r="CY1790" s="187" t="str">
        <f t="shared" ca="1" si="160"/>
        <v/>
      </c>
      <c r="CZ1790" s="568" t="str">
        <f t="shared" ca="1" si="161"/>
        <v/>
      </c>
      <c r="DA1790" s="568"/>
      <c r="DB1790" s="568" t="str">
        <f t="shared" ca="1" si="162"/>
        <v/>
      </c>
      <c r="DC1790" s="568"/>
      <c r="DD1790" s="568" t="str">
        <f t="shared" ca="1" si="163"/>
        <v/>
      </c>
      <c r="DE1790" s="568"/>
      <c r="DF1790" s="568" t="str">
        <f t="shared" ca="1" si="164"/>
        <v/>
      </c>
      <c r="DG1790" s="568"/>
      <c r="DI1790" s="187" t="str">
        <f t="shared" ca="1" si="165"/>
        <v/>
      </c>
      <c r="DJ1790" s="568" t="str">
        <f t="shared" ca="1" si="166"/>
        <v/>
      </c>
      <c r="DK1790" s="568"/>
      <c r="DL1790" s="568" t="str">
        <f t="shared" ca="1" si="167"/>
        <v/>
      </c>
      <c r="DM1790" s="568"/>
      <c r="DN1790" s="568" t="str">
        <f t="shared" ca="1" si="168"/>
        <v/>
      </c>
      <c r="DO1790" s="568"/>
      <c r="DP1790" s="568" t="str">
        <f t="shared" ca="1" si="169"/>
        <v/>
      </c>
      <c r="DQ1790" s="568"/>
      <c r="DS1790" s="187" t="str">
        <f t="shared" ca="1" si="170"/>
        <v/>
      </c>
      <c r="DT1790" s="568" t="str">
        <f t="shared" ca="1" si="171"/>
        <v/>
      </c>
      <c r="DU1790" s="568"/>
      <c r="DV1790" s="568" t="str">
        <f t="shared" ca="1" si="172"/>
        <v/>
      </c>
      <c r="DW1790" s="568"/>
      <c r="DX1790" s="568" t="str">
        <f t="shared" ca="1" si="173"/>
        <v/>
      </c>
      <c r="DY1790" s="568"/>
      <c r="DZ1790" s="568" t="str">
        <f t="shared" ca="1" si="174"/>
        <v/>
      </c>
      <c r="EA1790" s="568"/>
      <c r="EC1790" s="187" t="str">
        <f t="shared" ca="1" si="175"/>
        <v/>
      </c>
      <c r="ED1790" s="568" t="str">
        <f t="shared" ca="1" si="176"/>
        <v/>
      </c>
      <c r="EE1790" s="568"/>
      <c r="EF1790" s="568" t="str">
        <f t="shared" ca="1" si="177"/>
        <v/>
      </c>
      <c r="EG1790" s="568"/>
      <c r="EH1790" s="568" t="str">
        <f t="shared" ca="1" si="178"/>
        <v/>
      </c>
      <c r="EI1790" s="568"/>
      <c r="EJ1790" s="568" t="str">
        <f t="shared" ca="1" si="179"/>
        <v/>
      </c>
      <c r="EK1790" s="568"/>
      <c r="EM1790" s="187" t="str">
        <f t="shared" ca="1" si="180"/>
        <v/>
      </c>
      <c r="EN1790" s="568" t="str">
        <f t="shared" ca="1" si="181"/>
        <v/>
      </c>
      <c r="EO1790" s="568"/>
      <c r="EP1790" s="568" t="str">
        <f t="shared" ca="1" si="182"/>
        <v/>
      </c>
      <c r="EQ1790" s="568"/>
      <c r="ER1790" s="568" t="str">
        <f t="shared" ca="1" si="183"/>
        <v/>
      </c>
      <c r="ES1790" s="568"/>
      <c r="ET1790" s="568" t="str">
        <f t="shared" ca="1" si="184"/>
        <v/>
      </c>
      <c r="EU1790" s="568"/>
      <c r="EW1790" s="187" t="str">
        <f t="shared" ca="1" si="185"/>
        <v/>
      </c>
      <c r="EX1790" s="568" t="str">
        <f t="shared" ca="1" si="186"/>
        <v/>
      </c>
      <c r="EY1790" s="568"/>
      <c r="EZ1790" s="568" t="str">
        <f t="shared" ca="1" si="187"/>
        <v/>
      </c>
      <c r="FA1790" s="568"/>
      <c r="FB1790" s="568" t="str">
        <f t="shared" ca="1" si="188"/>
        <v/>
      </c>
      <c r="FC1790" s="568"/>
      <c r="FD1790" s="568" t="str">
        <f t="shared" ca="1" si="189"/>
        <v/>
      </c>
      <c r="FE1790" s="568"/>
      <c r="FG1790" s="187" t="str">
        <f t="shared" ca="1" si="190"/>
        <v/>
      </c>
      <c r="FH1790" s="568" t="str">
        <f t="shared" ca="1" si="191"/>
        <v/>
      </c>
      <c r="FI1790" s="568"/>
      <c r="FJ1790" s="568" t="str">
        <f t="shared" ca="1" si="192"/>
        <v/>
      </c>
      <c r="FK1790" s="568"/>
      <c r="FL1790" s="568" t="str">
        <f t="shared" ca="1" si="193"/>
        <v/>
      </c>
      <c r="FM1790" s="568"/>
      <c r="FN1790" s="568" t="str">
        <f t="shared" ca="1" si="194"/>
        <v/>
      </c>
      <c r="FO1790" s="568"/>
    </row>
    <row r="1791" spans="1:171" hidden="1">
      <c r="A1791" s="22">
        <v>19</v>
      </c>
      <c r="B1791" s="22" t="str">
        <f ca="1">IF(ISERROR(INDEX(WS,ROWS($A$1773:$A1791))),"",MID(INDEX(WS,ROWS($A$1773:$A1791)), FIND("]",INDEX(WS,ROWS($A$1773:$A1791)))+1,32))&amp;T(NOW())</f>
        <v/>
      </c>
      <c r="C1791" s="187" t="str">
        <f t="shared" ca="1" si="110"/>
        <v/>
      </c>
      <c r="D1791" s="568" t="str">
        <f t="shared" ca="1" si="111"/>
        <v/>
      </c>
      <c r="E1791" s="568"/>
      <c r="F1791" s="568" t="str">
        <f t="shared" ca="1" si="112"/>
        <v/>
      </c>
      <c r="G1791" s="568"/>
      <c r="H1791" s="568" t="str">
        <f t="shared" ca="1" si="113"/>
        <v/>
      </c>
      <c r="I1791" s="568"/>
      <c r="J1791" s="568" t="str">
        <f t="shared" ca="1" si="114"/>
        <v/>
      </c>
      <c r="K1791" s="568"/>
      <c r="M1791" s="187" t="str">
        <f t="shared" ca="1" si="115"/>
        <v/>
      </c>
      <c r="N1791" s="568" t="str">
        <f t="shared" ca="1" si="116"/>
        <v/>
      </c>
      <c r="O1791" s="568"/>
      <c r="P1791" s="568" t="str">
        <f t="shared" ca="1" si="117"/>
        <v/>
      </c>
      <c r="Q1791" s="568"/>
      <c r="R1791" s="568" t="str">
        <f t="shared" ca="1" si="118"/>
        <v/>
      </c>
      <c r="S1791" s="568"/>
      <c r="T1791" s="568" t="str">
        <f t="shared" ca="1" si="119"/>
        <v/>
      </c>
      <c r="U1791" s="568"/>
      <c r="W1791" s="187" t="str">
        <f t="shared" ca="1" si="120"/>
        <v/>
      </c>
      <c r="X1791" s="568" t="str">
        <f t="shared" ca="1" si="121"/>
        <v/>
      </c>
      <c r="Y1791" s="568"/>
      <c r="Z1791" s="568" t="str">
        <f t="shared" ca="1" si="122"/>
        <v/>
      </c>
      <c r="AA1791" s="568"/>
      <c r="AB1791" s="568" t="str">
        <f t="shared" ca="1" si="123"/>
        <v/>
      </c>
      <c r="AC1791" s="568"/>
      <c r="AD1791" s="568" t="str">
        <f t="shared" ca="1" si="124"/>
        <v/>
      </c>
      <c r="AE1791" s="568"/>
      <c r="AG1791" s="187" t="str">
        <f t="shared" ca="1" si="125"/>
        <v/>
      </c>
      <c r="AH1791" s="568" t="str">
        <f t="shared" ca="1" si="126"/>
        <v/>
      </c>
      <c r="AI1791" s="568"/>
      <c r="AJ1791" s="568" t="str">
        <f t="shared" ca="1" si="127"/>
        <v/>
      </c>
      <c r="AK1791" s="568"/>
      <c r="AL1791" s="568" t="str">
        <f t="shared" ca="1" si="128"/>
        <v/>
      </c>
      <c r="AM1791" s="568"/>
      <c r="AN1791" s="568" t="str">
        <f t="shared" ca="1" si="129"/>
        <v/>
      </c>
      <c r="AO1791" s="568"/>
      <c r="AQ1791" s="187" t="str">
        <f t="shared" ca="1" si="130"/>
        <v/>
      </c>
      <c r="AR1791" s="568" t="str">
        <f t="shared" ca="1" si="131"/>
        <v/>
      </c>
      <c r="AS1791" s="568"/>
      <c r="AT1791" s="568" t="str">
        <f t="shared" ca="1" si="132"/>
        <v/>
      </c>
      <c r="AU1791" s="568"/>
      <c r="AV1791" s="568" t="str">
        <f t="shared" ca="1" si="133"/>
        <v/>
      </c>
      <c r="AW1791" s="568"/>
      <c r="AX1791" s="568" t="str">
        <f t="shared" ca="1" si="134"/>
        <v/>
      </c>
      <c r="AY1791" s="568"/>
      <c r="BA1791" s="187" t="str">
        <f t="shared" ca="1" si="135"/>
        <v/>
      </c>
      <c r="BB1791" s="568" t="str">
        <f t="shared" ca="1" si="136"/>
        <v/>
      </c>
      <c r="BC1791" s="568"/>
      <c r="BD1791" s="568" t="str">
        <f t="shared" ca="1" si="137"/>
        <v/>
      </c>
      <c r="BE1791" s="568"/>
      <c r="BF1791" s="568" t="str">
        <f t="shared" ca="1" si="138"/>
        <v/>
      </c>
      <c r="BG1791" s="568"/>
      <c r="BH1791" s="568" t="str">
        <f t="shared" ca="1" si="139"/>
        <v/>
      </c>
      <c r="BI1791" s="568"/>
      <c r="BK1791" s="187" t="str">
        <f t="shared" ca="1" si="140"/>
        <v/>
      </c>
      <c r="BL1791" s="568" t="str">
        <f t="shared" ca="1" si="141"/>
        <v/>
      </c>
      <c r="BM1791" s="568"/>
      <c r="BN1791" s="568" t="str">
        <f t="shared" ca="1" si="142"/>
        <v/>
      </c>
      <c r="BO1791" s="568"/>
      <c r="BP1791" s="568" t="str">
        <f t="shared" ca="1" si="143"/>
        <v/>
      </c>
      <c r="BQ1791" s="568"/>
      <c r="BR1791" s="568" t="str">
        <f t="shared" ca="1" si="144"/>
        <v/>
      </c>
      <c r="BS1791" s="568"/>
      <c r="BU1791" s="187" t="str">
        <f t="shared" ca="1" si="145"/>
        <v/>
      </c>
      <c r="BV1791" s="568" t="str">
        <f t="shared" ca="1" si="146"/>
        <v/>
      </c>
      <c r="BW1791" s="568"/>
      <c r="BX1791" s="568" t="str">
        <f t="shared" ca="1" si="147"/>
        <v/>
      </c>
      <c r="BY1791" s="568"/>
      <c r="BZ1791" s="568" t="str">
        <f t="shared" ca="1" si="148"/>
        <v/>
      </c>
      <c r="CA1791" s="568"/>
      <c r="CB1791" s="568" t="str">
        <f t="shared" ca="1" si="149"/>
        <v/>
      </c>
      <c r="CC1791" s="568"/>
      <c r="CE1791" s="187" t="str">
        <f t="shared" ca="1" si="150"/>
        <v/>
      </c>
      <c r="CF1791" s="568" t="str">
        <f t="shared" ca="1" si="151"/>
        <v/>
      </c>
      <c r="CG1791" s="568"/>
      <c r="CH1791" s="568" t="str">
        <f t="shared" ca="1" si="152"/>
        <v/>
      </c>
      <c r="CI1791" s="568"/>
      <c r="CJ1791" s="568" t="str">
        <f t="shared" ca="1" si="153"/>
        <v/>
      </c>
      <c r="CK1791" s="568"/>
      <c r="CL1791" s="568" t="str">
        <f t="shared" ca="1" si="154"/>
        <v/>
      </c>
      <c r="CM1791" s="568"/>
      <c r="CO1791" s="187" t="str">
        <f t="shared" ca="1" si="155"/>
        <v/>
      </c>
      <c r="CP1791" s="568" t="str">
        <f t="shared" ca="1" si="156"/>
        <v/>
      </c>
      <c r="CQ1791" s="568"/>
      <c r="CR1791" s="568" t="str">
        <f t="shared" ca="1" si="157"/>
        <v/>
      </c>
      <c r="CS1791" s="568"/>
      <c r="CT1791" s="568" t="str">
        <f t="shared" ca="1" si="158"/>
        <v/>
      </c>
      <c r="CU1791" s="568"/>
      <c r="CV1791" s="568" t="str">
        <f t="shared" ca="1" si="159"/>
        <v/>
      </c>
      <c r="CW1791" s="568"/>
      <c r="CY1791" s="187" t="str">
        <f t="shared" ca="1" si="160"/>
        <v/>
      </c>
      <c r="CZ1791" s="568" t="str">
        <f t="shared" ca="1" si="161"/>
        <v/>
      </c>
      <c r="DA1791" s="568"/>
      <c r="DB1791" s="568" t="str">
        <f t="shared" ca="1" si="162"/>
        <v/>
      </c>
      <c r="DC1791" s="568"/>
      <c r="DD1791" s="568" t="str">
        <f t="shared" ca="1" si="163"/>
        <v/>
      </c>
      <c r="DE1791" s="568"/>
      <c r="DF1791" s="568" t="str">
        <f t="shared" ca="1" si="164"/>
        <v/>
      </c>
      <c r="DG1791" s="568"/>
      <c r="DI1791" s="187" t="str">
        <f t="shared" ca="1" si="165"/>
        <v/>
      </c>
      <c r="DJ1791" s="568" t="str">
        <f t="shared" ca="1" si="166"/>
        <v/>
      </c>
      <c r="DK1791" s="568"/>
      <c r="DL1791" s="568" t="str">
        <f t="shared" ca="1" si="167"/>
        <v/>
      </c>
      <c r="DM1791" s="568"/>
      <c r="DN1791" s="568" t="str">
        <f t="shared" ca="1" si="168"/>
        <v/>
      </c>
      <c r="DO1791" s="568"/>
      <c r="DP1791" s="568" t="str">
        <f t="shared" ca="1" si="169"/>
        <v/>
      </c>
      <c r="DQ1791" s="568"/>
      <c r="DS1791" s="187" t="str">
        <f t="shared" ca="1" si="170"/>
        <v/>
      </c>
      <c r="DT1791" s="568" t="str">
        <f t="shared" ca="1" si="171"/>
        <v/>
      </c>
      <c r="DU1791" s="568"/>
      <c r="DV1791" s="568" t="str">
        <f t="shared" ca="1" si="172"/>
        <v/>
      </c>
      <c r="DW1791" s="568"/>
      <c r="DX1791" s="568" t="str">
        <f t="shared" ca="1" si="173"/>
        <v/>
      </c>
      <c r="DY1791" s="568"/>
      <c r="DZ1791" s="568" t="str">
        <f t="shared" ca="1" si="174"/>
        <v/>
      </c>
      <c r="EA1791" s="568"/>
      <c r="EC1791" s="187" t="str">
        <f t="shared" ca="1" si="175"/>
        <v/>
      </c>
      <c r="ED1791" s="568" t="str">
        <f t="shared" ca="1" si="176"/>
        <v/>
      </c>
      <c r="EE1791" s="568"/>
      <c r="EF1791" s="568" t="str">
        <f t="shared" ca="1" si="177"/>
        <v/>
      </c>
      <c r="EG1791" s="568"/>
      <c r="EH1791" s="568" t="str">
        <f t="shared" ca="1" si="178"/>
        <v/>
      </c>
      <c r="EI1791" s="568"/>
      <c r="EJ1791" s="568" t="str">
        <f t="shared" ca="1" si="179"/>
        <v/>
      </c>
      <c r="EK1791" s="568"/>
      <c r="EM1791" s="187" t="str">
        <f t="shared" ca="1" si="180"/>
        <v/>
      </c>
      <c r="EN1791" s="568" t="str">
        <f t="shared" ca="1" si="181"/>
        <v/>
      </c>
      <c r="EO1791" s="568"/>
      <c r="EP1791" s="568" t="str">
        <f t="shared" ca="1" si="182"/>
        <v/>
      </c>
      <c r="EQ1791" s="568"/>
      <c r="ER1791" s="568" t="str">
        <f t="shared" ca="1" si="183"/>
        <v/>
      </c>
      <c r="ES1791" s="568"/>
      <c r="ET1791" s="568" t="str">
        <f t="shared" ca="1" si="184"/>
        <v/>
      </c>
      <c r="EU1791" s="568"/>
      <c r="EW1791" s="187" t="str">
        <f t="shared" ca="1" si="185"/>
        <v/>
      </c>
      <c r="EX1791" s="568" t="str">
        <f t="shared" ca="1" si="186"/>
        <v/>
      </c>
      <c r="EY1791" s="568"/>
      <c r="EZ1791" s="568" t="str">
        <f t="shared" ca="1" si="187"/>
        <v/>
      </c>
      <c r="FA1791" s="568"/>
      <c r="FB1791" s="568" t="str">
        <f t="shared" ca="1" si="188"/>
        <v/>
      </c>
      <c r="FC1791" s="568"/>
      <c r="FD1791" s="568" t="str">
        <f t="shared" ca="1" si="189"/>
        <v/>
      </c>
      <c r="FE1791" s="568"/>
      <c r="FG1791" s="187" t="str">
        <f t="shared" ca="1" si="190"/>
        <v/>
      </c>
      <c r="FH1791" s="568" t="str">
        <f t="shared" ca="1" si="191"/>
        <v/>
      </c>
      <c r="FI1791" s="568"/>
      <c r="FJ1791" s="568" t="str">
        <f t="shared" ca="1" si="192"/>
        <v/>
      </c>
      <c r="FK1791" s="568"/>
      <c r="FL1791" s="568" t="str">
        <f t="shared" ca="1" si="193"/>
        <v/>
      </c>
      <c r="FM1791" s="568"/>
      <c r="FN1791" s="568" t="str">
        <f t="shared" ca="1" si="194"/>
        <v/>
      </c>
      <c r="FO1791" s="568"/>
    </row>
    <row r="1792" spans="1:171" hidden="1">
      <c r="A1792" s="22">
        <v>20</v>
      </c>
      <c r="B1792" s="22" t="str">
        <f ca="1">IF(ISERROR(INDEX(WS,ROWS($A$1773:$A1792))),"",MID(INDEX(WS,ROWS($A$1773:$A1792)), FIND("]",INDEX(WS,ROWS($A$1773:$A1792)))+1,32))&amp;T(NOW())</f>
        <v/>
      </c>
      <c r="C1792" s="187" t="str">
        <f t="shared" ca="1" si="110"/>
        <v/>
      </c>
      <c r="D1792" s="568" t="str">
        <f t="shared" ca="1" si="111"/>
        <v/>
      </c>
      <c r="E1792" s="568"/>
      <c r="F1792" s="568" t="str">
        <f t="shared" ca="1" si="112"/>
        <v/>
      </c>
      <c r="G1792" s="568"/>
      <c r="H1792" s="568" t="str">
        <f t="shared" ca="1" si="113"/>
        <v/>
      </c>
      <c r="I1792" s="568"/>
      <c r="J1792" s="568" t="str">
        <f t="shared" ca="1" si="114"/>
        <v/>
      </c>
      <c r="K1792" s="568"/>
      <c r="M1792" s="187" t="str">
        <f t="shared" ca="1" si="115"/>
        <v/>
      </c>
      <c r="N1792" s="568" t="str">
        <f t="shared" ca="1" si="116"/>
        <v/>
      </c>
      <c r="O1792" s="568"/>
      <c r="P1792" s="568" t="str">
        <f t="shared" ca="1" si="117"/>
        <v/>
      </c>
      <c r="Q1792" s="568"/>
      <c r="R1792" s="568" t="str">
        <f t="shared" ca="1" si="118"/>
        <v/>
      </c>
      <c r="S1792" s="568"/>
      <c r="T1792" s="568" t="str">
        <f t="shared" ca="1" si="119"/>
        <v/>
      </c>
      <c r="U1792" s="568"/>
      <c r="W1792" s="187" t="str">
        <f t="shared" ca="1" si="120"/>
        <v/>
      </c>
      <c r="X1792" s="568" t="str">
        <f t="shared" ca="1" si="121"/>
        <v/>
      </c>
      <c r="Y1792" s="568"/>
      <c r="Z1792" s="568" t="str">
        <f t="shared" ca="1" si="122"/>
        <v/>
      </c>
      <c r="AA1792" s="568"/>
      <c r="AB1792" s="568" t="str">
        <f t="shared" ca="1" si="123"/>
        <v/>
      </c>
      <c r="AC1792" s="568"/>
      <c r="AD1792" s="568" t="str">
        <f t="shared" ca="1" si="124"/>
        <v/>
      </c>
      <c r="AE1792" s="568"/>
      <c r="AG1792" s="187" t="str">
        <f t="shared" ca="1" si="125"/>
        <v/>
      </c>
      <c r="AH1792" s="568" t="str">
        <f t="shared" ca="1" si="126"/>
        <v/>
      </c>
      <c r="AI1792" s="568"/>
      <c r="AJ1792" s="568" t="str">
        <f t="shared" ca="1" si="127"/>
        <v/>
      </c>
      <c r="AK1792" s="568"/>
      <c r="AL1792" s="568" t="str">
        <f t="shared" ca="1" si="128"/>
        <v/>
      </c>
      <c r="AM1792" s="568"/>
      <c r="AN1792" s="568" t="str">
        <f t="shared" ca="1" si="129"/>
        <v/>
      </c>
      <c r="AO1792" s="568"/>
      <c r="AQ1792" s="187" t="str">
        <f t="shared" ca="1" si="130"/>
        <v/>
      </c>
      <c r="AR1792" s="568" t="str">
        <f t="shared" ca="1" si="131"/>
        <v/>
      </c>
      <c r="AS1792" s="568"/>
      <c r="AT1792" s="568" t="str">
        <f t="shared" ca="1" si="132"/>
        <v/>
      </c>
      <c r="AU1792" s="568"/>
      <c r="AV1792" s="568" t="str">
        <f t="shared" ca="1" si="133"/>
        <v/>
      </c>
      <c r="AW1792" s="568"/>
      <c r="AX1792" s="568" t="str">
        <f t="shared" ca="1" si="134"/>
        <v/>
      </c>
      <c r="AY1792" s="568"/>
      <c r="BA1792" s="187" t="str">
        <f t="shared" ca="1" si="135"/>
        <v/>
      </c>
      <c r="BB1792" s="568" t="str">
        <f t="shared" ca="1" si="136"/>
        <v/>
      </c>
      <c r="BC1792" s="568"/>
      <c r="BD1792" s="568" t="str">
        <f t="shared" ca="1" si="137"/>
        <v/>
      </c>
      <c r="BE1792" s="568"/>
      <c r="BF1792" s="568" t="str">
        <f t="shared" ca="1" si="138"/>
        <v/>
      </c>
      <c r="BG1792" s="568"/>
      <c r="BH1792" s="568" t="str">
        <f t="shared" ca="1" si="139"/>
        <v/>
      </c>
      <c r="BI1792" s="568"/>
      <c r="BK1792" s="187" t="str">
        <f t="shared" ca="1" si="140"/>
        <v/>
      </c>
      <c r="BL1792" s="568" t="str">
        <f t="shared" ca="1" si="141"/>
        <v/>
      </c>
      <c r="BM1792" s="568"/>
      <c r="BN1792" s="568" t="str">
        <f t="shared" ca="1" si="142"/>
        <v/>
      </c>
      <c r="BO1792" s="568"/>
      <c r="BP1792" s="568" t="str">
        <f t="shared" ca="1" si="143"/>
        <v/>
      </c>
      <c r="BQ1792" s="568"/>
      <c r="BR1792" s="568" t="str">
        <f t="shared" ca="1" si="144"/>
        <v/>
      </c>
      <c r="BS1792" s="568"/>
      <c r="BU1792" s="187" t="str">
        <f t="shared" ca="1" si="145"/>
        <v/>
      </c>
      <c r="BV1792" s="568" t="str">
        <f t="shared" ca="1" si="146"/>
        <v/>
      </c>
      <c r="BW1792" s="568"/>
      <c r="BX1792" s="568" t="str">
        <f t="shared" ca="1" si="147"/>
        <v/>
      </c>
      <c r="BY1792" s="568"/>
      <c r="BZ1792" s="568" t="str">
        <f t="shared" ca="1" si="148"/>
        <v/>
      </c>
      <c r="CA1792" s="568"/>
      <c r="CB1792" s="568" t="str">
        <f t="shared" ca="1" si="149"/>
        <v/>
      </c>
      <c r="CC1792" s="568"/>
      <c r="CE1792" s="187" t="str">
        <f t="shared" ca="1" si="150"/>
        <v/>
      </c>
      <c r="CF1792" s="568" t="str">
        <f t="shared" ca="1" si="151"/>
        <v/>
      </c>
      <c r="CG1792" s="568"/>
      <c r="CH1792" s="568" t="str">
        <f t="shared" ca="1" si="152"/>
        <v/>
      </c>
      <c r="CI1792" s="568"/>
      <c r="CJ1792" s="568" t="str">
        <f t="shared" ca="1" si="153"/>
        <v/>
      </c>
      <c r="CK1792" s="568"/>
      <c r="CL1792" s="568" t="str">
        <f t="shared" ca="1" si="154"/>
        <v/>
      </c>
      <c r="CM1792" s="568"/>
      <c r="CO1792" s="187" t="str">
        <f t="shared" ca="1" si="155"/>
        <v/>
      </c>
      <c r="CP1792" s="568" t="str">
        <f t="shared" ca="1" si="156"/>
        <v/>
      </c>
      <c r="CQ1792" s="568"/>
      <c r="CR1792" s="568" t="str">
        <f t="shared" ca="1" si="157"/>
        <v/>
      </c>
      <c r="CS1792" s="568"/>
      <c r="CT1792" s="568" t="str">
        <f t="shared" ca="1" si="158"/>
        <v/>
      </c>
      <c r="CU1792" s="568"/>
      <c r="CV1792" s="568" t="str">
        <f t="shared" ca="1" si="159"/>
        <v/>
      </c>
      <c r="CW1792" s="568"/>
      <c r="CY1792" s="187" t="str">
        <f t="shared" ca="1" si="160"/>
        <v/>
      </c>
      <c r="CZ1792" s="568" t="str">
        <f t="shared" ca="1" si="161"/>
        <v/>
      </c>
      <c r="DA1792" s="568"/>
      <c r="DB1792" s="568" t="str">
        <f t="shared" ca="1" si="162"/>
        <v/>
      </c>
      <c r="DC1792" s="568"/>
      <c r="DD1792" s="568" t="str">
        <f t="shared" ca="1" si="163"/>
        <v/>
      </c>
      <c r="DE1792" s="568"/>
      <c r="DF1792" s="568" t="str">
        <f t="shared" ca="1" si="164"/>
        <v/>
      </c>
      <c r="DG1792" s="568"/>
      <c r="DI1792" s="187" t="str">
        <f t="shared" ca="1" si="165"/>
        <v/>
      </c>
      <c r="DJ1792" s="568" t="str">
        <f t="shared" ca="1" si="166"/>
        <v/>
      </c>
      <c r="DK1792" s="568"/>
      <c r="DL1792" s="568" t="str">
        <f t="shared" ca="1" si="167"/>
        <v/>
      </c>
      <c r="DM1792" s="568"/>
      <c r="DN1792" s="568" t="str">
        <f t="shared" ca="1" si="168"/>
        <v/>
      </c>
      <c r="DO1792" s="568"/>
      <c r="DP1792" s="568" t="str">
        <f t="shared" ca="1" si="169"/>
        <v/>
      </c>
      <c r="DQ1792" s="568"/>
      <c r="DS1792" s="187" t="str">
        <f t="shared" ca="1" si="170"/>
        <v/>
      </c>
      <c r="DT1792" s="568" t="str">
        <f t="shared" ca="1" si="171"/>
        <v/>
      </c>
      <c r="DU1792" s="568"/>
      <c r="DV1792" s="568" t="str">
        <f t="shared" ca="1" si="172"/>
        <v/>
      </c>
      <c r="DW1792" s="568"/>
      <c r="DX1792" s="568" t="str">
        <f t="shared" ca="1" si="173"/>
        <v/>
      </c>
      <c r="DY1792" s="568"/>
      <c r="DZ1792" s="568" t="str">
        <f t="shared" ca="1" si="174"/>
        <v/>
      </c>
      <c r="EA1792" s="568"/>
      <c r="EC1792" s="187" t="str">
        <f t="shared" ca="1" si="175"/>
        <v/>
      </c>
      <c r="ED1792" s="568" t="str">
        <f t="shared" ca="1" si="176"/>
        <v/>
      </c>
      <c r="EE1792" s="568"/>
      <c r="EF1792" s="568" t="str">
        <f t="shared" ca="1" si="177"/>
        <v/>
      </c>
      <c r="EG1792" s="568"/>
      <c r="EH1792" s="568" t="str">
        <f t="shared" ca="1" si="178"/>
        <v/>
      </c>
      <c r="EI1792" s="568"/>
      <c r="EJ1792" s="568" t="str">
        <f t="shared" ca="1" si="179"/>
        <v/>
      </c>
      <c r="EK1792" s="568"/>
      <c r="EM1792" s="187" t="str">
        <f t="shared" ca="1" si="180"/>
        <v/>
      </c>
      <c r="EN1792" s="568" t="str">
        <f t="shared" ca="1" si="181"/>
        <v/>
      </c>
      <c r="EO1792" s="568"/>
      <c r="EP1792" s="568" t="str">
        <f t="shared" ca="1" si="182"/>
        <v/>
      </c>
      <c r="EQ1792" s="568"/>
      <c r="ER1792" s="568" t="str">
        <f t="shared" ca="1" si="183"/>
        <v/>
      </c>
      <c r="ES1792" s="568"/>
      <c r="ET1792" s="568" t="str">
        <f t="shared" ca="1" si="184"/>
        <v/>
      </c>
      <c r="EU1792" s="568"/>
      <c r="EW1792" s="187" t="str">
        <f t="shared" ca="1" si="185"/>
        <v/>
      </c>
      <c r="EX1792" s="568" t="str">
        <f t="shared" ca="1" si="186"/>
        <v/>
      </c>
      <c r="EY1792" s="568"/>
      <c r="EZ1792" s="568" t="str">
        <f t="shared" ca="1" si="187"/>
        <v/>
      </c>
      <c r="FA1792" s="568"/>
      <c r="FB1792" s="568" t="str">
        <f t="shared" ca="1" si="188"/>
        <v/>
      </c>
      <c r="FC1792" s="568"/>
      <c r="FD1792" s="568" t="str">
        <f t="shared" ca="1" si="189"/>
        <v/>
      </c>
      <c r="FE1792" s="568"/>
      <c r="FG1792" s="187" t="str">
        <f t="shared" ca="1" si="190"/>
        <v/>
      </c>
      <c r="FH1792" s="568" t="str">
        <f t="shared" ca="1" si="191"/>
        <v/>
      </c>
      <c r="FI1792" s="568"/>
      <c r="FJ1792" s="568" t="str">
        <f t="shared" ca="1" si="192"/>
        <v/>
      </c>
      <c r="FK1792" s="568"/>
      <c r="FL1792" s="568" t="str">
        <f t="shared" ca="1" si="193"/>
        <v/>
      </c>
      <c r="FM1792" s="568"/>
      <c r="FN1792" s="568" t="str">
        <f t="shared" ca="1" si="194"/>
        <v/>
      </c>
      <c r="FO1792" s="568"/>
    </row>
    <row r="1793" spans="1:171" hidden="1">
      <c r="A1793" s="22">
        <v>21</v>
      </c>
      <c r="B1793" s="22" t="str">
        <f ca="1">IF(ISERROR(INDEX(WS,ROWS($A$1773:$A1793))),"",MID(INDEX(WS,ROWS($A$1773:$A1793)), FIND("]",INDEX(WS,ROWS($A$1773:$A1793)))+1,32))&amp;T(NOW())</f>
        <v/>
      </c>
      <c r="C1793" s="187" t="str">
        <f t="shared" ca="1" si="110"/>
        <v/>
      </c>
      <c r="D1793" s="568" t="str">
        <f t="shared" ca="1" si="111"/>
        <v/>
      </c>
      <c r="E1793" s="568"/>
      <c r="F1793" s="568" t="str">
        <f t="shared" ca="1" si="112"/>
        <v/>
      </c>
      <c r="G1793" s="568"/>
      <c r="H1793" s="568" t="str">
        <f t="shared" ca="1" si="113"/>
        <v/>
      </c>
      <c r="I1793" s="568"/>
      <c r="J1793" s="568" t="str">
        <f t="shared" ca="1" si="114"/>
        <v/>
      </c>
      <c r="K1793" s="568"/>
      <c r="M1793" s="187" t="str">
        <f t="shared" ca="1" si="115"/>
        <v/>
      </c>
      <c r="N1793" s="568" t="str">
        <f t="shared" ca="1" si="116"/>
        <v/>
      </c>
      <c r="O1793" s="568"/>
      <c r="P1793" s="568" t="str">
        <f t="shared" ca="1" si="117"/>
        <v/>
      </c>
      <c r="Q1793" s="568"/>
      <c r="R1793" s="568" t="str">
        <f t="shared" ca="1" si="118"/>
        <v/>
      </c>
      <c r="S1793" s="568"/>
      <c r="T1793" s="568" t="str">
        <f t="shared" ca="1" si="119"/>
        <v/>
      </c>
      <c r="U1793" s="568"/>
      <c r="W1793" s="187" t="str">
        <f t="shared" ca="1" si="120"/>
        <v/>
      </c>
      <c r="X1793" s="568" t="str">
        <f t="shared" ca="1" si="121"/>
        <v/>
      </c>
      <c r="Y1793" s="568"/>
      <c r="Z1793" s="568" t="str">
        <f t="shared" ca="1" si="122"/>
        <v/>
      </c>
      <c r="AA1793" s="568"/>
      <c r="AB1793" s="568" t="str">
        <f t="shared" ca="1" si="123"/>
        <v/>
      </c>
      <c r="AC1793" s="568"/>
      <c r="AD1793" s="568" t="str">
        <f t="shared" ca="1" si="124"/>
        <v/>
      </c>
      <c r="AE1793" s="568"/>
      <c r="AG1793" s="187" t="str">
        <f t="shared" ca="1" si="125"/>
        <v/>
      </c>
      <c r="AH1793" s="568" t="str">
        <f t="shared" ca="1" si="126"/>
        <v/>
      </c>
      <c r="AI1793" s="568"/>
      <c r="AJ1793" s="568" t="str">
        <f t="shared" ca="1" si="127"/>
        <v/>
      </c>
      <c r="AK1793" s="568"/>
      <c r="AL1793" s="568" t="str">
        <f t="shared" ca="1" si="128"/>
        <v/>
      </c>
      <c r="AM1793" s="568"/>
      <c r="AN1793" s="568" t="str">
        <f t="shared" ca="1" si="129"/>
        <v/>
      </c>
      <c r="AO1793" s="568"/>
      <c r="AQ1793" s="187" t="str">
        <f t="shared" ca="1" si="130"/>
        <v/>
      </c>
      <c r="AR1793" s="568" t="str">
        <f t="shared" ca="1" si="131"/>
        <v/>
      </c>
      <c r="AS1793" s="568"/>
      <c r="AT1793" s="568" t="str">
        <f t="shared" ca="1" si="132"/>
        <v/>
      </c>
      <c r="AU1793" s="568"/>
      <c r="AV1793" s="568" t="str">
        <f t="shared" ca="1" si="133"/>
        <v/>
      </c>
      <c r="AW1793" s="568"/>
      <c r="AX1793" s="568" t="str">
        <f t="shared" ca="1" si="134"/>
        <v/>
      </c>
      <c r="AY1793" s="568"/>
      <c r="BA1793" s="187" t="str">
        <f t="shared" ca="1" si="135"/>
        <v/>
      </c>
      <c r="BB1793" s="568" t="str">
        <f t="shared" ca="1" si="136"/>
        <v/>
      </c>
      <c r="BC1793" s="568"/>
      <c r="BD1793" s="568" t="str">
        <f t="shared" ca="1" si="137"/>
        <v/>
      </c>
      <c r="BE1793" s="568"/>
      <c r="BF1793" s="568" t="str">
        <f t="shared" ca="1" si="138"/>
        <v/>
      </c>
      <c r="BG1793" s="568"/>
      <c r="BH1793" s="568" t="str">
        <f t="shared" ca="1" si="139"/>
        <v/>
      </c>
      <c r="BI1793" s="568"/>
      <c r="BK1793" s="187" t="str">
        <f t="shared" ca="1" si="140"/>
        <v/>
      </c>
      <c r="BL1793" s="568" t="str">
        <f t="shared" ca="1" si="141"/>
        <v/>
      </c>
      <c r="BM1793" s="568"/>
      <c r="BN1793" s="568" t="str">
        <f t="shared" ca="1" si="142"/>
        <v/>
      </c>
      <c r="BO1793" s="568"/>
      <c r="BP1793" s="568" t="str">
        <f t="shared" ca="1" si="143"/>
        <v/>
      </c>
      <c r="BQ1793" s="568"/>
      <c r="BR1793" s="568" t="str">
        <f t="shared" ca="1" si="144"/>
        <v/>
      </c>
      <c r="BS1793" s="568"/>
      <c r="BU1793" s="187" t="str">
        <f t="shared" ca="1" si="145"/>
        <v/>
      </c>
      <c r="BV1793" s="568" t="str">
        <f t="shared" ca="1" si="146"/>
        <v/>
      </c>
      <c r="BW1793" s="568"/>
      <c r="BX1793" s="568" t="str">
        <f t="shared" ca="1" si="147"/>
        <v/>
      </c>
      <c r="BY1793" s="568"/>
      <c r="BZ1793" s="568" t="str">
        <f t="shared" ca="1" si="148"/>
        <v/>
      </c>
      <c r="CA1793" s="568"/>
      <c r="CB1793" s="568" t="str">
        <f t="shared" ca="1" si="149"/>
        <v/>
      </c>
      <c r="CC1793" s="568"/>
      <c r="CE1793" s="187" t="str">
        <f t="shared" ca="1" si="150"/>
        <v/>
      </c>
      <c r="CF1793" s="568" t="str">
        <f t="shared" ca="1" si="151"/>
        <v/>
      </c>
      <c r="CG1793" s="568"/>
      <c r="CH1793" s="568" t="str">
        <f t="shared" ca="1" si="152"/>
        <v/>
      </c>
      <c r="CI1793" s="568"/>
      <c r="CJ1793" s="568" t="str">
        <f t="shared" ca="1" si="153"/>
        <v/>
      </c>
      <c r="CK1793" s="568"/>
      <c r="CL1793" s="568" t="str">
        <f t="shared" ca="1" si="154"/>
        <v/>
      </c>
      <c r="CM1793" s="568"/>
      <c r="CO1793" s="187" t="str">
        <f t="shared" ca="1" si="155"/>
        <v/>
      </c>
      <c r="CP1793" s="568" t="str">
        <f t="shared" ca="1" si="156"/>
        <v/>
      </c>
      <c r="CQ1793" s="568"/>
      <c r="CR1793" s="568" t="str">
        <f t="shared" ca="1" si="157"/>
        <v/>
      </c>
      <c r="CS1793" s="568"/>
      <c r="CT1793" s="568" t="str">
        <f t="shared" ca="1" si="158"/>
        <v/>
      </c>
      <c r="CU1793" s="568"/>
      <c r="CV1793" s="568" t="str">
        <f t="shared" ca="1" si="159"/>
        <v/>
      </c>
      <c r="CW1793" s="568"/>
      <c r="CY1793" s="187" t="str">
        <f t="shared" ca="1" si="160"/>
        <v/>
      </c>
      <c r="CZ1793" s="568" t="str">
        <f t="shared" ca="1" si="161"/>
        <v/>
      </c>
      <c r="DA1793" s="568"/>
      <c r="DB1793" s="568" t="str">
        <f t="shared" ca="1" si="162"/>
        <v/>
      </c>
      <c r="DC1793" s="568"/>
      <c r="DD1793" s="568" t="str">
        <f t="shared" ca="1" si="163"/>
        <v/>
      </c>
      <c r="DE1793" s="568"/>
      <c r="DF1793" s="568" t="str">
        <f t="shared" ca="1" si="164"/>
        <v/>
      </c>
      <c r="DG1793" s="568"/>
      <c r="DI1793" s="187" t="str">
        <f t="shared" ca="1" si="165"/>
        <v/>
      </c>
      <c r="DJ1793" s="568" t="str">
        <f t="shared" ca="1" si="166"/>
        <v/>
      </c>
      <c r="DK1793" s="568"/>
      <c r="DL1793" s="568" t="str">
        <f t="shared" ca="1" si="167"/>
        <v/>
      </c>
      <c r="DM1793" s="568"/>
      <c r="DN1793" s="568" t="str">
        <f t="shared" ca="1" si="168"/>
        <v/>
      </c>
      <c r="DO1793" s="568"/>
      <c r="DP1793" s="568" t="str">
        <f t="shared" ca="1" si="169"/>
        <v/>
      </c>
      <c r="DQ1793" s="568"/>
      <c r="DS1793" s="187" t="str">
        <f t="shared" ca="1" si="170"/>
        <v/>
      </c>
      <c r="DT1793" s="568" t="str">
        <f t="shared" ca="1" si="171"/>
        <v/>
      </c>
      <c r="DU1793" s="568"/>
      <c r="DV1793" s="568" t="str">
        <f t="shared" ca="1" si="172"/>
        <v/>
      </c>
      <c r="DW1793" s="568"/>
      <c r="DX1793" s="568" t="str">
        <f t="shared" ca="1" si="173"/>
        <v/>
      </c>
      <c r="DY1793" s="568"/>
      <c r="DZ1793" s="568" t="str">
        <f t="shared" ca="1" si="174"/>
        <v/>
      </c>
      <c r="EA1793" s="568"/>
      <c r="EC1793" s="187" t="str">
        <f t="shared" ca="1" si="175"/>
        <v/>
      </c>
      <c r="ED1793" s="568" t="str">
        <f t="shared" ca="1" si="176"/>
        <v/>
      </c>
      <c r="EE1793" s="568"/>
      <c r="EF1793" s="568" t="str">
        <f t="shared" ca="1" si="177"/>
        <v/>
      </c>
      <c r="EG1793" s="568"/>
      <c r="EH1793" s="568" t="str">
        <f t="shared" ca="1" si="178"/>
        <v/>
      </c>
      <c r="EI1793" s="568"/>
      <c r="EJ1793" s="568" t="str">
        <f t="shared" ca="1" si="179"/>
        <v/>
      </c>
      <c r="EK1793" s="568"/>
      <c r="EM1793" s="187" t="str">
        <f t="shared" ca="1" si="180"/>
        <v/>
      </c>
      <c r="EN1793" s="568" t="str">
        <f t="shared" ca="1" si="181"/>
        <v/>
      </c>
      <c r="EO1793" s="568"/>
      <c r="EP1793" s="568" t="str">
        <f t="shared" ca="1" si="182"/>
        <v/>
      </c>
      <c r="EQ1793" s="568"/>
      <c r="ER1793" s="568" t="str">
        <f t="shared" ca="1" si="183"/>
        <v/>
      </c>
      <c r="ES1793" s="568"/>
      <c r="ET1793" s="568" t="str">
        <f t="shared" ca="1" si="184"/>
        <v/>
      </c>
      <c r="EU1793" s="568"/>
      <c r="EW1793" s="187" t="str">
        <f t="shared" ca="1" si="185"/>
        <v/>
      </c>
      <c r="EX1793" s="568" t="str">
        <f t="shared" ca="1" si="186"/>
        <v/>
      </c>
      <c r="EY1793" s="568"/>
      <c r="EZ1793" s="568" t="str">
        <f t="shared" ca="1" si="187"/>
        <v/>
      </c>
      <c r="FA1793" s="568"/>
      <c r="FB1793" s="568" t="str">
        <f t="shared" ca="1" si="188"/>
        <v/>
      </c>
      <c r="FC1793" s="568"/>
      <c r="FD1793" s="568" t="str">
        <f t="shared" ca="1" si="189"/>
        <v/>
      </c>
      <c r="FE1793" s="568"/>
      <c r="FG1793" s="187" t="str">
        <f t="shared" ca="1" si="190"/>
        <v/>
      </c>
      <c r="FH1793" s="568" t="str">
        <f t="shared" ca="1" si="191"/>
        <v/>
      </c>
      <c r="FI1793" s="568"/>
      <c r="FJ1793" s="568" t="str">
        <f t="shared" ca="1" si="192"/>
        <v/>
      </c>
      <c r="FK1793" s="568"/>
      <c r="FL1793" s="568" t="str">
        <f t="shared" ca="1" si="193"/>
        <v/>
      </c>
      <c r="FM1793" s="568"/>
      <c r="FN1793" s="568" t="str">
        <f t="shared" ca="1" si="194"/>
        <v/>
      </c>
      <c r="FO1793" s="568"/>
    </row>
    <row r="1794" spans="1:171" hidden="1">
      <c r="A1794" s="22">
        <v>22</v>
      </c>
      <c r="B1794" s="22" t="str">
        <f ca="1">IF(ISERROR(INDEX(WS,ROWS($A$1773:$A1794))),"",MID(INDEX(WS,ROWS($A$1773:$A1794)), FIND("]",INDEX(WS,ROWS($A$1773:$A1794)))+1,32))&amp;T(NOW())</f>
        <v/>
      </c>
      <c r="C1794" s="187" t="str">
        <f t="shared" ca="1" si="110"/>
        <v/>
      </c>
      <c r="D1794" s="568" t="str">
        <f t="shared" ca="1" si="111"/>
        <v/>
      </c>
      <c r="E1794" s="568"/>
      <c r="F1794" s="568" t="str">
        <f t="shared" ca="1" si="112"/>
        <v/>
      </c>
      <c r="G1794" s="568"/>
      <c r="H1794" s="568" t="str">
        <f t="shared" ca="1" si="113"/>
        <v/>
      </c>
      <c r="I1794" s="568"/>
      <c r="J1794" s="568" t="str">
        <f t="shared" ca="1" si="114"/>
        <v/>
      </c>
      <c r="K1794" s="568"/>
      <c r="M1794" s="187" t="str">
        <f t="shared" ca="1" si="115"/>
        <v/>
      </c>
      <c r="N1794" s="568" t="str">
        <f t="shared" ca="1" si="116"/>
        <v/>
      </c>
      <c r="O1794" s="568"/>
      <c r="P1794" s="568" t="str">
        <f t="shared" ca="1" si="117"/>
        <v/>
      </c>
      <c r="Q1794" s="568"/>
      <c r="R1794" s="568" t="str">
        <f t="shared" ca="1" si="118"/>
        <v/>
      </c>
      <c r="S1794" s="568"/>
      <c r="T1794" s="568" t="str">
        <f t="shared" ca="1" si="119"/>
        <v/>
      </c>
      <c r="U1794" s="568"/>
      <c r="W1794" s="187" t="str">
        <f t="shared" ca="1" si="120"/>
        <v/>
      </c>
      <c r="X1794" s="568" t="str">
        <f t="shared" ca="1" si="121"/>
        <v/>
      </c>
      <c r="Y1794" s="568"/>
      <c r="Z1794" s="568" t="str">
        <f t="shared" ca="1" si="122"/>
        <v/>
      </c>
      <c r="AA1794" s="568"/>
      <c r="AB1794" s="568" t="str">
        <f t="shared" ca="1" si="123"/>
        <v/>
      </c>
      <c r="AC1794" s="568"/>
      <c r="AD1794" s="568" t="str">
        <f t="shared" ca="1" si="124"/>
        <v/>
      </c>
      <c r="AE1794" s="568"/>
      <c r="AG1794" s="187" t="str">
        <f t="shared" ca="1" si="125"/>
        <v/>
      </c>
      <c r="AH1794" s="568" t="str">
        <f t="shared" ca="1" si="126"/>
        <v/>
      </c>
      <c r="AI1794" s="568"/>
      <c r="AJ1794" s="568" t="str">
        <f t="shared" ca="1" si="127"/>
        <v/>
      </c>
      <c r="AK1794" s="568"/>
      <c r="AL1794" s="568" t="str">
        <f t="shared" ca="1" si="128"/>
        <v/>
      </c>
      <c r="AM1794" s="568"/>
      <c r="AN1794" s="568" t="str">
        <f t="shared" ca="1" si="129"/>
        <v/>
      </c>
      <c r="AO1794" s="568"/>
      <c r="AQ1794" s="187" t="str">
        <f t="shared" ca="1" si="130"/>
        <v/>
      </c>
      <c r="AR1794" s="568" t="str">
        <f t="shared" ca="1" si="131"/>
        <v/>
      </c>
      <c r="AS1794" s="568"/>
      <c r="AT1794" s="568" t="str">
        <f t="shared" ca="1" si="132"/>
        <v/>
      </c>
      <c r="AU1794" s="568"/>
      <c r="AV1794" s="568" t="str">
        <f t="shared" ca="1" si="133"/>
        <v/>
      </c>
      <c r="AW1794" s="568"/>
      <c r="AX1794" s="568" t="str">
        <f t="shared" ca="1" si="134"/>
        <v/>
      </c>
      <c r="AY1794" s="568"/>
      <c r="BA1794" s="187" t="str">
        <f t="shared" ca="1" si="135"/>
        <v/>
      </c>
      <c r="BB1794" s="568" t="str">
        <f t="shared" ca="1" si="136"/>
        <v/>
      </c>
      <c r="BC1794" s="568"/>
      <c r="BD1794" s="568" t="str">
        <f t="shared" ca="1" si="137"/>
        <v/>
      </c>
      <c r="BE1794" s="568"/>
      <c r="BF1794" s="568" t="str">
        <f t="shared" ca="1" si="138"/>
        <v/>
      </c>
      <c r="BG1794" s="568"/>
      <c r="BH1794" s="568" t="str">
        <f t="shared" ca="1" si="139"/>
        <v/>
      </c>
      <c r="BI1794" s="568"/>
      <c r="BK1794" s="187" t="str">
        <f t="shared" ca="1" si="140"/>
        <v/>
      </c>
      <c r="BL1794" s="568" t="str">
        <f t="shared" ca="1" si="141"/>
        <v/>
      </c>
      <c r="BM1794" s="568"/>
      <c r="BN1794" s="568" t="str">
        <f t="shared" ca="1" si="142"/>
        <v/>
      </c>
      <c r="BO1794" s="568"/>
      <c r="BP1794" s="568" t="str">
        <f t="shared" ca="1" si="143"/>
        <v/>
      </c>
      <c r="BQ1794" s="568"/>
      <c r="BR1794" s="568" t="str">
        <f t="shared" ca="1" si="144"/>
        <v/>
      </c>
      <c r="BS1794" s="568"/>
      <c r="BU1794" s="187" t="str">
        <f t="shared" ca="1" si="145"/>
        <v/>
      </c>
      <c r="BV1794" s="568" t="str">
        <f t="shared" ca="1" si="146"/>
        <v/>
      </c>
      <c r="BW1794" s="568"/>
      <c r="BX1794" s="568" t="str">
        <f t="shared" ca="1" si="147"/>
        <v/>
      </c>
      <c r="BY1794" s="568"/>
      <c r="BZ1794" s="568" t="str">
        <f t="shared" ca="1" si="148"/>
        <v/>
      </c>
      <c r="CA1794" s="568"/>
      <c r="CB1794" s="568" t="str">
        <f t="shared" ca="1" si="149"/>
        <v/>
      </c>
      <c r="CC1794" s="568"/>
      <c r="CE1794" s="187" t="str">
        <f t="shared" ca="1" si="150"/>
        <v/>
      </c>
      <c r="CF1794" s="568" t="str">
        <f t="shared" ca="1" si="151"/>
        <v/>
      </c>
      <c r="CG1794" s="568"/>
      <c r="CH1794" s="568" t="str">
        <f t="shared" ca="1" si="152"/>
        <v/>
      </c>
      <c r="CI1794" s="568"/>
      <c r="CJ1794" s="568" t="str">
        <f t="shared" ca="1" si="153"/>
        <v/>
      </c>
      <c r="CK1794" s="568"/>
      <c r="CL1794" s="568" t="str">
        <f t="shared" ca="1" si="154"/>
        <v/>
      </c>
      <c r="CM1794" s="568"/>
      <c r="CO1794" s="187" t="str">
        <f t="shared" ca="1" si="155"/>
        <v/>
      </c>
      <c r="CP1794" s="568" t="str">
        <f t="shared" ca="1" si="156"/>
        <v/>
      </c>
      <c r="CQ1794" s="568"/>
      <c r="CR1794" s="568" t="str">
        <f t="shared" ca="1" si="157"/>
        <v/>
      </c>
      <c r="CS1794" s="568"/>
      <c r="CT1794" s="568" t="str">
        <f t="shared" ca="1" si="158"/>
        <v/>
      </c>
      <c r="CU1794" s="568"/>
      <c r="CV1794" s="568" t="str">
        <f t="shared" ca="1" si="159"/>
        <v/>
      </c>
      <c r="CW1794" s="568"/>
      <c r="CY1794" s="187" t="str">
        <f t="shared" ca="1" si="160"/>
        <v/>
      </c>
      <c r="CZ1794" s="568" t="str">
        <f t="shared" ca="1" si="161"/>
        <v/>
      </c>
      <c r="DA1794" s="568"/>
      <c r="DB1794" s="568" t="str">
        <f t="shared" ca="1" si="162"/>
        <v/>
      </c>
      <c r="DC1794" s="568"/>
      <c r="DD1794" s="568" t="str">
        <f t="shared" ca="1" si="163"/>
        <v/>
      </c>
      <c r="DE1794" s="568"/>
      <c r="DF1794" s="568" t="str">
        <f t="shared" ca="1" si="164"/>
        <v/>
      </c>
      <c r="DG1794" s="568"/>
      <c r="DI1794" s="187" t="str">
        <f t="shared" ca="1" si="165"/>
        <v/>
      </c>
      <c r="DJ1794" s="568" t="str">
        <f t="shared" ca="1" si="166"/>
        <v/>
      </c>
      <c r="DK1794" s="568"/>
      <c r="DL1794" s="568" t="str">
        <f t="shared" ca="1" si="167"/>
        <v/>
      </c>
      <c r="DM1794" s="568"/>
      <c r="DN1794" s="568" t="str">
        <f t="shared" ca="1" si="168"/>
        <v/>
      </c>
      <c r="DO1794" s="568"/>
      <c r="DP1794" s="568" t="str">
        <f t="shared" ca="1" si="169"/>
        <v/>
      </c>
      <c r="DQ1794" s="568"/>
      <c r="DS1794" s="187" t="str">
        <f t="shared" ca="1" si="170"/>
        <v/>
      </c>
      <c r="DT1794" s="568" t="str">
        <f t="shared" ca="1" si="171"/>
        <v/>
      </c>
      <c r="DU1794" s="568"/>
      <c r="DV1794" s="568" t="str">
        <f t="shared" ca="1" si="172"/>
        <v/>
      </c>
      <c r="DW1794" s="568"/>
      <c r="DX1794" s="568" t="str">
        <f t="shared" ca="1" si="173"/>
        <v/>
      </c>
      <c r="DY1794" s="568"/>
      <c r="DZ1794" s="568" t="str">
        <f t="shared" ca="1" si="174"/>
        <v/>
      </c>
      <c r="EA1794" s="568"/>
      <c r="EC1794" s="187" t="str">
        <f t="shared" ca="1" si="175"/>
        <v/>
      </c>
      <c r="ED1794" s="568" t="str">
        <f t="shared" ca="1" si="176"/>
        <v/>
      </c>
      <c r="EE1794" s="568"/>
      <c r="EF1794" s="568" t="str">
        <f t="shared" ca="1" si="177"/>
        <v/>
      </c>
      <c r="EG1794" s="568"/>
      <c r="EH1794" s="568" t="str">
        <f t="shared" ca="1" si="178"/>
        <v/>
      </c>
      <c r="EI1794" s="568"/>
      <c r="EJ1794" s="568" t="str">
        <f t="shared" ca="1" si="179"/>
        <v/>
      </c>
      <c r="EK1794" s="568"/>
      <c r="EM1794" s="187" t="str">
        <f t="shared" ca="1" si="180"/>
        <v/>
      </c>
      <c r="EN1794" s="568" t="str">
        <f t="shared" ca="1" si="181"/>
        <v/>
      </c>
      <c r="EO1794" s="568"/>
      <c r="EP1794" s="568" t="str">
        <f t="shared" ca="1" si="182"/>
        <v/>
      </c>
      <c r="EQ1794" s="568"/>
      <c r="ER1794" s="568" t="str">
        <f t="shared" ca="1" si="183"/>
        <v/>
      </c>
      <c r="ES1794" s="568"/>
      <c r="ET1794" s="568" t="str">
        <f t="shared" ca="1" si="184"/>
        <v/>
      </c>
      <c r="EU1794" s="568"/>
      <c r="EW1794" s="187" t="str">
        <f t="shared" ca="1" si="185"/>
        <v/>
      </c>
      <c r="EX1794" s="568" t="str">
        <f t="shared" ca="1" si="186"/>
        <v/>
      </c>
      <c r="EY1794" s="568"/>
      <c r="EZ1794" s="568" t="str">
        <f t="shared" ca="1" si="187"/>
        <v/>
      </c>
      <c r="FA1794" s="568"/>
      <c r="FB1794" s="568" t="str">
        <f t="shared" ca="1" si="188"/>
        <v/>
      </c>
      <c r="FC1794" s="568"/>
      <c r="FD1794" s="568" t="str">
        <f t="shared" ca="1" si="189"/>
        <v/>
      </c>
      <c r="FE1794" s="568"/>
      <c r="FG1794" s="187" t="str">
        <f t="shared" ca="1" si="190"/>
        <v/>
      </c>
      <c r="FH1794" s="568" t="str">
        <f t="shared" ca="1" si="191"/>
        <v/>
      </c>
      <c r="FI1794" s="568"/>
      <c r="FJ1794" s="568" t="str">
        <f t="shared" ca="1" si="192"/>
        <v/>
      </c>
      <c r="FK1794" s="568"/>
      <c r="FL1794" s="568" t="str">
        <f t="shared" ca="1" si="193"/>
        <v/>
      </c>
      <c r="FM1794" s="568"/>
      <c r="FN1794" s="568" t="str">
        <f t="shared" ca="1" si="194"/>
        <v/>
      </c>
      <c r="FO1794" s="568"/>
    </row>
    <row r="1795" spans="1:171" hidden="1">
      <c r="A1795" s="22">
        <v>23</v>
      </c>
      <c r="B1795" s="22" t="str">
        <f ca="1">IF(ISERROR(INDEX(WS,ROWS($A$1773:$A1795))),"",MID(INDEX(WS,ROWS($A$1773:$A1795)), FIND("]",INDEX(WS,ROWS($A$1773:$A1795)))+1,32))&amp;T(NOW())</f>
        <v/>
      </c>
      <c r="C1795" s="187" t="str">
        <f t="shared" ca="1" si="110"/>
        <v/>
      </c>
      <c r="D1795" s="568" t="str">
        <f t="shared" ca="1" si="111"/>
        <v/>
      </c>
      <c r="E1795" s="568"/>
      <c r="F1795" s="568" t="str">
        <f t="shared" ca="1" si="112"/>
        <v/>
      </c>
      <c r="G1795" s="568"/>
      <c r="H1795" s="568" t="str">
        <f t="shared" ca="1" si="113"/>
        <v/>
      </c>
      <c r="I1795" s="568"/>
      <c r="J1795" s="568" t="str">
        <f t="shared" ca="1" si="114"/>
        <v/>
      </c>
      <c r="K1795" s="568"/>
      <c r="M1795" s="187" t="str">
        <f t="shared" ca="1" si="115"/>
        <v/>
      </c>
      <c r="N1795" s="568" t="str">
        <f t="shared" ca="1" si="116"/>
        <v/>
      </c>
      <c r="O1795" s="568"/>
      <c r="P1795" s="568" t="str">
        <f t="shared" ca="1" si="117"/>
        <v/>
      </c>
      <c r="Q1795" s="568"/>
      <c r="R1795" s="568" t="str">
        <f t="shared" ca="1" si="118"/>
        <v/>
      </c>
      <c r="S1795" s="568"/>
      <c r="T1795" s="568" t="str">
        <f t="shared" ca="1" si="119"/>
        <v/>
      </c>
      <c r="U1795" s="568"/>
      <c r="W1795" s="187" t="str">
        <f t="shared" ca="1" si="120"/>
        <v/>
      </c>
      <c r="X1795" s="568" t="str">
        <f t="shared" ca="1" si="121"/>
        <v/>
      </c>
      <c r="Y1795" s="568"/>
      <c r="Z1795" s="568" t="str">
        <f t="shared" ca="1" si="122"/>
        <v/>
      </c>
      <c r="AA1795" s="568"/>
      <c r="AB1795" s="568" t="str">
        <f t="shared" ca="1" si="123"/>
        <v/>
      </c>
      <c r="AC1795" s="568"/>
      <c r="AD1795" s="568" t="str">
        <f t="shared" ca="1" si="124"/>
        <v/>
      </c>
      <c r="AE1795" s="568"/>
      <c r="AG1795" s="187" t="str">
        <f t="shared" ca="1" si="125"/>
        <v/>
      </c>
      <c r="AH1795" s="568" t="str">
        <f t="shared" ca="1" si="126"/>
        <v/>
      </c>
      <c r="AI1795" s="568"/>
      <c r="AJ1795" s="568" t="str">
        <f t="shared" ca="1" si="127"/>
        <v/>
      </c>
      <c r="AK1795" s="568"/>
      <c r="AL1795" s="568" t="str">
        <f t="shared" ca="1" si="128"/>
        <v/>
      </c>
      <c r="AM1795" s="568"/>
      <c r="AN1795" s="568" t="str">
        <f t="shared" ca="1" si="129"/>
        <v/>
      </c>
      <c r="AO1795" s="568"/>
      <c r="AQ1795" s="187" t="str">
        <f t="shared" ca="1" si="130"/>
        <v/>
      </c>
      <c r="AR1795" s="568" t="str">
        <f t="shared" ca="1" si="131"/>
        <v/>
      </c>
      <c r="AS1795" s="568"/>
      <c r="AT1795" s="568" t="str">
        <f t="shared" ca="1" si="132"/>
        <v/>
      </c>
      <c r="AU1795" s="568"/>
      <c r="AV1795" s="568" t="str">
        <f t="shared" ca="1" si="133"/>
        <v/>
      </c>
      <c r="AW1795" s="568"/>
      <c r="AX1795" s="568" t="str">
        <f t="shared" ca="1" si="134"/>
        <v/>
      </c>
      <c r="AY1795" s="568"/>
      <c r="BA1795" s="187" t="str">
        <f t="shared" ca="1" si="135"/>
        <v/>
      </c>
      <c r="BB1795" s="568" t="str">
        <f t="shared" ca="1" si="136"/>
        <v/>
      </c>
      <c r="BC1795" s="568"/>
      <c r="BD1795" s="568" t="str">
        <f t="shared" ca="1" si="137"/>
        <v/>
      </c>
      <c r="BE1795" s="568"/>
      <c r="BF1795" s="568" t="str">
        <f t="shared" ca="1" si="138"/>
        <v/>
      </c>
      <c r="BG1795" s="568"/>
      <c r="BH1795" s="568" t="str">
        <f t="shared" ca="1" si="139"/>
        <v/>
      </c>
      <c r="BI1795" s="568"/>
      <c r="BK1795" s="187" t="str">
        <f t="shared" ca="1" si="140"/>
        <v/>
      </c>
      <c r="BL1795" s="568" t="str">
        <f t="shared" ca="1" si="141"/>
        <v/>
      </c>
      <c r="BM1795" s="568"/>
      <c r="BN1795" s="568" t="str">
        <f t="shared" ca="1" si="142"/>
        <v/>
      </c>
      <c r="BO1795" s="568"/>
      <c r="BP1795" s="568" t="str">
        <f t="shared" ca="1" si="143"/>
        <v/>
      </c>
      <c r="BQ1795" s="568"/>
      <c r="BR1795" s="568" t="str">
        <f t="shared" ca="1" si="144"/>
        <v/>
      </c>
      <c r="BS1795" s="568"/>
      <c r="BU1795" s="187" t="str">
        <f t="shared" ca="1" si="145"/>
        <v/>
      </c>
      <c r="BV1795" s="568" t="str">
        <f t="shared" ca="1" si="146"/>
        <v/>
      </c>
      <c r="BW1795" s="568"/>
      <c r="BX1795" s="568" t="str">
        <f t="shared" ca="1" si="147"/>
        <v/>
      </c>
      <c r="BY1795" s="568"/>
      <c r="BZ1795" s="568" t="str">
        <f t="shared" ca="1" si="148"/>
        <v/>
      </c>
      <c r="CA1795" s="568"/>
      <c r="CB1795" s="568" t="str">
        <f t="shared" ca="1" si="149"/>
        <v/>
      </c>
      <c r="CC1795" s="568"/>
      <c r="CE1795" s="187" t="str">
        <f t="shared" ca="1" si="150"/>
        <v/>
      </c>
      <c r="CF1795" s="568" t="str">
        <f t="shared" ca="1" si="151"/>
        <v/>
      </c>
      <c r="CG1795" s="568"/>
      <c r="CH1795" s="568" t="str">
        <f t="shared" ca="1" si="152"/>
        <v/>
      </c>
      <c r="CI1795" s="568"/>
      <c r="CJ1795" s="568" t="str">
        <f t="shared" ca="1" si="153"/>
        <v/>
      </c>
      <c r="CK1795" s="568"/>
      <c r="CL1795" s="568" t="str">
        <f t="shared" ca="1" si="154"/>
        <v/>
      </c>
      <c r="CM1795" s="568"/>
      <c r="CO1795" s="187" t="str">
        <f t="shared" ca="1" si="155"/>
        <v/>
      </c>
      <c r="CP1795" s="568" t="str">
        <f t="shared" ca="1" si="156"/>
        <v/>
      </c>
      <c r="CQ1795" s="568"/>
      <c r="CR1795" s="568" t="str">
        <f t="shared" ca="1" si="157"/>
        <v/>
      </c>
      <c r="CS1795" s="568"/>
      <c r="CT1795" s="568" t="str">
        <f t="shared" ca="1" si="158"/>
        <v/>
      </c>
      <c r="CU1795" s="568"/>
      <c r="CV1795" s="568" t="str">
        <f t="shared" ca="1" si="159"/>
        <v/>
      </c>
      <c r="CW1795" s="568"/>
      <c r="CY1795" s="187" t="str">
        <f t="shared" ca="1" si="160"/>
        <v/>
      </c>
      <c r="CZ1795" s="568" t="str">
        <f t="shared" ca="1" si="161"/>
        <v/>
      </c>
      <c r="DA1795" s="568"/>
      <c r="DB1795" s="568" t="str">
        <f t="shared" ca="1" si="162"/>
        <v/>
      </c>
      <c r="DC1795" s="568"/>
      <c r="DD1795" s="568" t="str">
        <f t="shared" ca="1" si="163"/>
        <v/>
      </c>
      <c r="DE1795" s="568"/>
      <c r="DF1795" s="568" t="str">
        <f t="shared" ca="1" si="164"/>
        <v/>
      </c>
      <c r="DG1795" s="568"/>
      <c r="DI1795" s="187" t="str">
        <f t="shared" ca="1" si="165"/>
        <v/>
      </c>
      <c r="DJ1795" s="568" t="str">
        <f t="shared" ca="1" si="166"/>
        <v/>
      </c>
      <c r="DK1795" s="568"/>
      <c r="DL1795" s="568" t="str">
        <f t="shared" ca="1" si="167"/>
        <v/>
      </c>
      <c r="DM1795" s="568"/>
      <c r="DN1795" s="568" t="str">
        <f t="shared" ca="1" si="168"/>
        <v/>
      </c>
      <c r="DO1795" s="568"/>
      <c r="DP1795" s="568" t="str">
        <f t="shared" ca="1" si="169"/>
        <v/>
      </c>
      <c r="DQ1795" s="568"/>
      <c r="DS1795" s="187" t="str">
        <f t="shared" ca="1" si="170"/>
        <v/>
      </c>
      <c r="DT1795" s="568" t="str">
        <f t="shared" ca="1" si="171"/>
        <v/>
      </c>
      <c r="DU1795" s="568"/>
      <c r="DV1795" s="568" t="str">
        <f t="shared" ca="1" si="172"/>
        <v/>
      </c>
      <c r="DW1795" s="568"/>
      <c r="DX1795" s="568" t="str">
        <f t="shared" ca="1" si="173"/>
        <v/>
      </c>
      <c r="DY1795" s="568"/>
      <c r="DZ1795" s="568" t="str">
        <f t="shared" ca="1" si="174"/>
        <v/>
      </c>
      <c r="EA1795" s="568"/>
      <c r="EC1795" s="187" t="str">
        <f t="shared" ca="1" si="175"/>
        <v/>
      </c>
      <c r="ED1795" s="568" t="str">
        <f t="shared" ca="1" si="176"/>
        <v/>
      </c>
      <c r="EE1795" s="568"/>
      <c r="EF1795" s="568" t="str">
        <f t="shared" ca="1" si="177"/>
        <v/>
      </c>
      <c r="EG1795" s="568"/>
      <c r="EH1795" s="568" t="str">
        <f t="shared" ca="1" si="178"/>
        <v/>
      </c>
      <c r="EI1795" s="568"/>
      <c r="EJ1795" s="568" t="str">
        <f t="shared" ca="1" si="179"/>
        <v/>
      </c>
      <c r="EK1795" s="568"/>
      <c r="EM1795" s="187" t="str">
        <f t="shared" ca="1" si="180"/>
        <v/>
      </c>
      <c r="EN1795" s="568" t="str">
        <f t="shared" ca="1" si="181"/>
        <v/>
      </c>
      <c r="EO1795" s="568"/>
      <c r="EP1795" s="568" t="str">
        <f t="shared" ca="1" si="182"/>
        <v/>
      </c>
      <c r="EQ1795" s="568"/>
      <c r="ER1795" s="568" t="str">
        <f t="shared" ca="1" si="183"/>
        <v/>
      </c>
      <c r="ES1795" s="568"/>
      <c r="ET1795" s="568" t="str">
        <f t="shared" ca="1" si="184"/>
        <v/>
      </c>
      <c r="EU1795" s="568"/>
      <c r="EW1795" s="187" t="str">
        <f t="shared" ca="1" si="185"/>
        <v/>
      </c>
      <c r="EX1795" s="568" t="str">
        <f t="shared" ca="1" si="186"/>
        <v/>
      </c>
      <c r="EY1795" s="568"/>
      <c r="EZ1795" s="568" t="str">
        <f t="shared" ca="1" si="187"/>
        <v/>
      </c>
      <c r="FA1795" s="568"/>
      <c r="FB1795" s="568" t="str">
        <f t="shared" ca="1" si="188"/>
        <v/>
      </c>
      <c r="FC1795" s="568"/>
      <c r="FD1795" s="568" t="str">
        <f t="shared" ca="1" si="189"/>
        <v/>
      </c>
      <c r="FE1795" s="568"/>
      <c r="FG1795" s="187" t="str">
        <f t="shared" ca="1" si="190"/>
        <v/>
      </c>
      <c r="FH1795" s="568" t="str">
        <f t="shared" ca="1" si="191"/>
        <v/>
      </c>
      <c r="FI1795" s="568"/>
      <c r="FJ1795" s="568" t="str">
        <f t="shared" ca="1" si="192"/>
        <v/>
      </c>
      <c r="FK1795" s="568"/>
      <c r="FL1795" s="568" t="str">
        <f t="shared" ca="1" si="193"/>
        <v/>
      </c>
      <c r="FM1795" s="568"/>
      <c r="FN1795" s="568" t="str">
        <f t="shared" ca="1" si="194"/>
        <v/>
      </c>
      <c r="FO1795" s="568"/>
    </row>
    <row r="1796" spans="1:171" hidden="1">
      <c r="A1796" s="22">
        <v>24</v>
      </c>
      <c r="B1796" s="22" t="str">
        <f ca="1">IF(ISERROR(INDEX(WS,ROWS($A$1773:$A1796))),"",MID(INDEX(WS,ROWS($A$1773:$A1796)), FIND("]",INDEX(WS,ROWS($A$1773:$A1796)))+1,32))&amp;T(NOW())</f>
        <v/>
      </c>
      <c r="C1796" s="187" t="str">
        <f t="shared" ca="1" si="110"/>
        <v/>
      </c>
      <c r="D1796" s="568" t="str">
        <f t="shared" ca="1" si="111"/>
        <v/>
      </c>
      <c r="E1796" s="568"/>
      <c r="F1796" s="568" t="str">
        <f t="shared" ca="1" si="112"/>
        <v/>
      </c>
      <c r="G1796" s="568"/>
      <c r="H1796" s="568" t="str">
        <f t="shared" ca="1" si="113"/>
        <v/>
      </c>
      <c r="I1796" s="568"/>
      <c r="J1796" s="568" t="str">
        <f t="shared" ca="1" si="114"/>
        <v/>
      </c>
      <c r="K1796" s="568"/>
      <c r="M1796" s="187" t="str">
        <f t="shared" ca="1" si="115"/>
        <v/>
      </c>
      <c r="N1796" s="568" t="str">
        <f t="shared" ca="1" si="116"/>
        <v/>
      </c>
      <c r="O1796" s="568"/>
      <c r="P1796" s="568" t="str">
        <f t="shared" ca="1" si="117"/>
        <v/>
      </c>
      <c r="Q1796" s="568"/>
      <c r="R1796" s="568" t="str">
        <f t="shared" ca="1" si="118"/>
        <v/>
      </c>
      <c r="S1796" s="568"/>
      <c r="T1796" s="568" t="str">
        <f t="shared" ca="1" si="119"/>
        <v/>
      </c>
      <c r="U1796" s="568"/>
      <c r="W1796" s="187" t="str">
        <f t="shared" ca="1" si="120"/>
        <v/>
      </c>
      <c r="X1796" s="568" t="str">
        <f t="shared" ca="1" si="121"/>
        <v/>
      </c>
      <c r="Y1796" s="568"/>
      <c r="Z1796" s="568" t="str">
        <f t="shared" ca="1" si="122"/>
        <v/>
      </c>
      <c r="AA1796" s="568"/>
      <c r="AB1796" s="568" t="str">
        <f t="shared" ca="1" si="123"/>
        <v/>
      </c>
      <c r="AC1796" s="568"/>
      <c r="AD1796" s="568" t="str">
        <f t="shared" ca="1" si="124"/>
        <v/>
      </c>
      <c r="AE1796" s="568"/>
      <c r="AG1796" s="187" t="str">
        <f t="shared" ca="1" si="125"/>
        <v/>
      </c>
      <c r="AH1796" s="568" t="str">
        <f t="shared" ca="1" si="126"/>
        <v/>
      </c>
      <c r="AI1796" s="568"/>
      <c r="AJ1796" s="568" t="str">
        <f t="shared" ca="1" si="127"/>
        <v/>
      </c>
      <c r="AK1796" s="568"/>
      <c r="AL1796" s="568" t="str">
        <f t="shared" ca="1" si="128"/>
        <v/>
      </c>
      <c r="AM1796" s="568"/>
      <c r="AN1796" s="568" t="str">
        <f t="shared" ca="1" si="129"/>
        <v/>
      </c>
      <c r="AO1796" s="568"/>
      <c r="AQ1796" s="187" t="str">
        <f t="shared" ca="1" si="130"/>
        <v/>
      </c>
      <c r="AR1796" s="568" t="str">
        <f t="shared" ca="1" si="131"/>
        <v/>
      </c>
      <c r="AS1796" s="568"/>
      <c r="AT1796" s="568" t="str">
        <f t="shared" ca="1" si="132"/>
        <v/>
      </c>
      <c r="AU1796" s="568"/>
      <c r="AV1796" s="568" t="str">
        <f t="shared" ca="1" si="133"/>
        <v/>
      </c>
      <c r="AW1796" s="568"/>
      <c r="AX1796" s="568" t="str">
        <f t="shared" ca="1" si="134"/>
        <v/>
      </c>
      <c r="AY1796" s="568"/>
      <c r="BA1796" s="187" t="str">
        <f t="shared" ca="1" si="135"/>
        <v/>
      </c>
      <c r="BB1796" s="568" t="str">
        <f t="shared" ca="1" si="136"/>
        <v/>
      </c>
      <c r="BC1796" s="568"/>
      <c r="BD1796" s="568" t="str">
        <f t="shared" ca="1" si="137"/>
        <v/>
      </c>
      <c r="BE1796" s="568"/>
      <c r="BF1796" s="568" t="str">
        <f t="shared" ca="1" si="138"/>
        <v/>
      </c>
      <c r="BG1796" s="568"/>
      <c r="BH1796" s="568" t="str">
        <f t="shared" ca="1" si="139"/>
        <v/>
      </c>
      <c r="BI1796" s="568"/>
      <c r="BK1796" s="187" t="str">
        <f t="shared" ca="1" si="140"/>
        <v/>
      </c>
      <c r="BL1796" s="568" t="str">
        <f t="shared" ca="1" si="141"/>
        <v/>
      </c>
      <c r="BM1796" s="568"/>
      <c r="BN1796" s="568" t="str">
        <f t="shared" ca="1" si="142"/>
        <v/>
      </c>
      <c r="BO1796" s="568"/>
      <c r="BP1796" s="568" t="str">
        <f t="shared" ca="1" si="143"/>
        <v/>
      </c>
      <c r="BQ1796" s="568"/>
      <c r="BR1796" s="568" t="str">
        <f t="shared" ca="1" si="144"/>
        <v/>
      </c>
      <c r="BS1796" s="568"/>
      <c r="BU1796" s="187" t="str">
        <f t="shared" ca="1" si="145"/>
        <v/>
      </c>
      <c r="BV1796" s="568" t="str">
        <f t="shared" ca="1" si="146"/>
        <v/>
      </c>
      <c r="BW1796" s="568"/>
      <c r="BX1796" s="568" t="str">
        <f t="shared" ca="1" si="147"/>
        <v/>
      </c>
      <c r="BY1796" s="568"/>
      <c r="BZ1796" s="568" t="str">
        <f t="shared" ca="1" si="148"/>
        <v/>
      </c>
      <c r="CA1796" s="568"/>
      <c r="CB1796" s="568" t="str">
        <f t="shared" ca="1" si="149"/>
        <v/>
      </c>
      <c r="CC1796" s="568"/>
      <c r="CE1796" s="187" t="str">
        <f t="shared" ca="1" si="150"/>
        <v/>
      </c>
      <c r="CF1796" s="568" t="str">
        <f t="shared" ca="1" si="151"/>
        <v/>
      </c>
      <c r="CG1796" s="568"/>
      <c r="CH1796" s="568" t="str">
        <f t="shared" ca="1" si="152"/>
        <v/>
      </c>
      <c r="CI1796" s="568"/>
      <c r="CJ1796" s="568" t="str">
        <f t="shared" ca="1" si="153"/>
        <v/>
      </c>
      <c r="CK1796" s="568"/>
      <c r="CL1796" s="568" t="str">
        <f t="shared" ca="1" si="154"/>
        <v/>
      </c>
      <c r="CM1796" s="568"/>
      <c r="CO1796" s="187" t="str">
        <f t="shared" ca="1" si="155"/>
        <v/>
      </c>
      <c r="CP1796" s="568" t="str">
        <f t="shared" ca="1" si="156"/>
        <v/>
      </c>
      <c r="CQ1796" s="568"/>
      <c r="CR1796" s="568" t="str">
        <f t="shared" ca="1" si="157"/>
        <v/>
      </c>
      <c r="CS1796" s="568"/>
      <c r="CT1796" s="568" t="str">
        <f t="shared" ca="1" si="158"/>
        <v/>
      </c>
      <c r="CU1796" s="568"/>
      <c r="CV1796" s="568" t="str">
        <f t="shared" ca="1" si="159"/>
        <v/>
      </c>
      <c r="CW1796" s="568"/>
      <c r="CY1796" s="187" t="str">
        <f t="shared" ca="1" si="160"/>
        <v/>
      </c>
      <c r="CZ1796" s="568" t="str">
        <f t="shared" ca="1" si="161"/>
        <v/>
      </c>
      <c r="DA1796" s="568"/>
      <c r="DB1796" s="568" t="str">
        <f t="shared" ca="1" si="162"/>
        <v/>
      </c>
      <c r="DC1796" s="568"/>
      <c r="DD1796" s="568" t="str">
        <f t="shared" ca="1" si="163"/>
        <v/>
      </c>
      <c r="DE1796" s="568"/>
      <c r="DF1796" s="568" t="str">
        <f t="shared" ca="1" si="164"/>
        <v/>
      </c>
      <c r="DG1796" s="568"/>
      <c r="DI1796" s="187" t="str">
        <f t="shared" ca="1" si="165"/>
        <v/>
      </c>
      <c r="DJ1796" s="568" t="str">
        <f t="shared" ca="1" si="166"/>
        <v/>
      </c>
      <c r="DK1796" s="568"/>
      <c r="DL1796" s="568" t="str">
        <f t="shared" ca="1" si="167"/>
        <v/>
      </c>
      <c r="DM1796" s="568"/>
      <c r="DN1796" s="568" t="str">
        <f t="shared" ca="1" si="168"/>
        <v/>
      </c>
      <c r="DO1796" s="568"/>
      <c r="DP1796" s="568" t="str">
        <f t="shared" ca="1" si="169"/>
        <v/>
      </c>
      <c r="DQ1796" s="568"/>
      <c r="DS1796" s="187" t="str">
        <f t="shared" ca="1" si="170"/>
        <v/>
      </c>
      <c r="DT1796" s="568" t="str">
        <f t="shared" ca="1" si="171"/>
        <v/>
      </c>
      <c r="DU1796" s="568"/>
      <c r="DV1796" s="568" t="str">
        <f t="shared" ca="1" si="172"/>
        <v/>
      </c>
      <c r="DW1796" s="568"/>
      <c r="DX1796" s="568" t="str">
        <f t="shared" ca="1" si="173"/>
        <v/>
      </c>
      <c r="DY1796" s="568"/>
      <c r="DZ1796" s="568" t="str">
        <f t="shared" ca="1" si="174"/>
        <v/>
      </c>
      <c r="EA1796" s="568"/>
      <c r="EC1796" s="187" t="str">
        <f t="shared" ca="1" si="175"/>
        <v/>
      </c>
      <c r="ED1796" s="568" t="str">
        <f t="shared" ca="1" si="176"/>
        <v/>
      </c>
      <c r="EE1796" s="568"/>
      <c r="EF1796" s="568" t="str">
        <f t="shared" ca="1" si="177"/>
        <v/>
      </c>
      <c r="EG1796" s="568"/>
      <c r="EH1796" s="568" t="str">
        <f t="shared" ca="1" si="178"/>
        <v/>
      </c>
      <c r="EI1796" s="568"/>
      <c r="EJ1796" s="568" t="str">
        <f t="shared" ca="1" si="179"/>
        <v/>
      </c>
      <c r="EK1796" s="568"/>
      <c r="EM1796" s="187" t="str">
        <f t="shared" ca="1" si="180"/>
        <v/>
      </c>
      <c r="EN1796" s="568" t="str">
        <f t="shared" ca="1" si="181"/>
        <v/>
      </c>
      <c r="EO1796" s="568"/>
      <c r="EP1796" s="568" t="str">
        <f t="shared" ca="1" si="182"/>
        <v/>
      </c>
      <c r="EQ1796" s="568"/>
      <c r="ER1796" s="568" t="str">
        <f t="shared" ca="1" si="183"/>
        <v/>
      </c>
      <c r="ES1796" s="568"/>
      <c r="ET1796" s="568" t="str">
        <f t="shared" ca="1" si="184"/>
        <v/>
      </c>
      <c r="EU1796" s="568"/>
      <c r="EW1796" s="187" t="str">
        <f t="shared" ca="1" si="185"/>
        <v/>
      </c>
      <c r="EX1796" s="568" t="str">
        <f t="shared" ca="1" si="186"/>
        <v/>
      </c>
      <c r="EY1796" s="568"/>
      <c r="EZ1796" s="568" t="str">
        <f t="shared" ca="1" si="187"/>
        <v/>
      </c>
      <c r="FA1796" s="568"/>
      <c r="FB1796" s="568" t="str">
        <f t="shared" ca="1" si="188"/>
        <v/>
      </c>
      <c r="FC1796" s="568"/>
      <c r="FD1796" s="568" t="str">
        <f t="shared" ca="1" si="189"/>
        <v/>
      </c>
      <c r="FE1796" s="568"/>
      <c r="FG1796" s="187" t="str">
        <f t="shared" ca="1" si="190"/>
        <v/>
      </c>
      <c r="FH1796" s="568" t="str">
        <f t="shared" ca="1" si="191"/>
        <v/>
      </c>
      <c r="FI1796" s="568"/>
      <c r="FJ1796" s="568" t="str">
        <f t="shared" ca="1" si="192"/>
        <v/>
      </c>
      <c r="FK1796" s="568"/>
      <c r="FL1796" s="568" t="str">
        <f t="shared" ca="1" si="193"/>
        <v/>
      </c>
      <c r="FM1796" s="568"/>
      <c r="FN1796" s="568" t="str">
        <f t="shared" ca="1" si="194"/>
        <v/>
      </c>
      <c r="FO1796" s="568"/>
    </row>
    <row r="1797" spans="1:171" hidden="1">
      <c r="A1797" s="22">
        <v>25</v>
      </c>
      <c r="B1797" s="22" t="str">
        <f ca="1">IF(ISERROR(INDEX(WS,ROWS($A$1773:$A1797))),"",MID(INDEX(WS,ROWS($A$1773:$A1797)), FIND("]",INDEX(WS,ROWS($A$1773:$A1797)))+1,32))&amp;T(NOW())</f>
        <v/>
      </c>
      <c r="C1797" s="187" t="str">
        <f t="shared" ca="1" si="110"/>
        <v/>
      </c>
      <c r="D1797" s="568" t="str">
        <f t="shared" ca="1" si="111"/>
        <v/>
      </c>
      <c r="E1797" s="568"/>
      <c r="F1797" s="568" t="str">
        <f t="shared" ca="1" si="112"/>
        <v/>
      </c>
      <c r="G1797" s="568"/>
      <c r="H1797" s="568" t="str">
        <f t="shared" ca="1" si="113"/>
        <v/>
      </c>
      <c r="I1797" s="568"/>
      <c r="J1797" s="568" t="str">
        <f t="shared" ca="1" si="114"/>
        <v/>
      </c>
      <c r="K1797" s="568"/>
      <c r="M1797" s="187" t="str">
        <f t="shared" ca="1" si="115"/>
        <v/>
      </c>
      <c r="N1797" s="568" t="str">
        <f t="shared" ca="1" si="116"/>
        <v/>
      </c>
      <c r="O1797" s="568"/>
      <c r="P1797" s="568" t="str">
        <f t="shared" ca="1" si="117"/>
        <v/>
      </c>
      <c r="Q1797" s="568"/>
      <c r="R1797" s="568" t="str">
        <f t="shared" ca="1" si="118"/>
        <v/>
      </c>
      <c r="S1797" s="568"/>
      <c r="T1797" s="568" t="str">
        <f t="shared" ca="1" si="119"/>
        <v/>
      </c>
      <c r="U1797" s="568"/>
      <c r="W1797" s="187" t="str">
        <f t="shared" ca="1" si="120"/>
        <v/>
      </c>
      <c r="X1797" s="568" t="str">
        <f t="shared" ca="1" si="121"/>
        <v/>
      </c>
      <c r="Y1797" s="568"/>
      <c r="Z1797" s="568" t="str">
        <f t="shared" ca="1" si="122"/>
        <v/>
      </c>
      <c r="AA1797" s="568"/>
      <c r="AB1797" s="568" t="str">
        <f t="shared" ca="1" si="123"/>
        <v/>
      </c>
      <c r="AC1797" s="568"/>
      <c r="AD1797" s="568" t="str">
        <f t="shared" ca="1" si="124"/>
        <v/>
      </c>
      <c r="AE1797" s="568"/>
      <c r="AG1797" s="187" t="str">
        <f t="shared" ca="1" si="125"/>
        <v/>
      </c>
      <c r="AH1797" s="568" t="str">
        <f t="shared" ca="1" si="126"/>
        <v/>
      </c>
      <c r="AI1797" s="568"/>
      <c r="AJ1797" s="568" t="str">
        <f t="shared" ca="1" si="127"/>
        <v/>
      </c>
      <c r="AK1797" s="568"/>
      <c r="AL1797" s="568" t="str">
        <f t="shared" ca="1" si="128"/>
        <v/>
      </c>
      <c r="AM1797" s="568"/>
      <c r="AN1797" s="568" t="str">
        <f t="shared" ca="1" si="129"/>
        <v/>
      </c>
      <c r="AO1797" s="568"/>
      <c r="AQ1797" s="187" t="str">
        <f t="shared" ca="1" si="130"/>
        <v/>
      </c>
      <c r="AR1797" s="568" t="str">
        <f t="shared" ca="1" si="131"/>
        <v/>
      </c>
      <c r="AS1797" s="568"/>
      <c r="AT1797" s="568" t="str">
        <f t="shared" ca="1" si="132"/>
        <v/>
      </c>
      <c r="AU1797" s="568"/>
      <c r="AV1797" s="568" t="str">
        <f t="shared" ca="1" si="133"/>
        <v/>
      </c>
      <c r="AW1797" s="568"/>
      <c r="AX1797" s="568" t="str">
        <f t="shared" ca="1" si="134"/>
        <v/>
      </c>
      <c r="AY1797" s="568"/>
      <c r="BA1797" s="187" t="str">
        <f t="shared" ca="1" si="135"/>
        <v/>
      </c>
      <c r="BB1797" s="568" t="str">
        <f t="shared" ca="1" si="136"/>
        <v/>
      </c>
      <c r="BC1797" s="568"/>
      <c r="BD1797" s="568" t="str">
        <f t="shared" ca="1" si="137"/>
        <v/>
      </c>
      <c r="BE1797" s="568"/>
      <c r="BF1797" s="568" t="str">
        <f t="shared" ca="1" si="138"/>
        <v/>
      </c>
      <c r="BG1797" s="568"/>
      <c r="BH1797" s="568" t="str">
        <f t="shared" ca="1" si="139"/>
        <v/>
      </c>
      <c r="BI1797" s="568"/>
      <c r="BK1797" s="187" t="str">
        <f t="shared" ca="1" si="140"/>
        <v/>
      </c>
      <c r="BL1797" s="568" t="str">
        <f t="shared" ca="1" si="141"/>
        <v/>
      </c>
      <c r="BM1797" s="568"/>
      <c r="BN1797" s="568" t="str">
        <f t="shared" ca="1" si="142"/>
        <v/>
      </c>
      <c r="BO1797" s="568"/>
      <c r="BP1797" s="568" t="str">
        <f t="shared" ca="1" si="143"/>
        <v/>
      </c>
      <c r="BQ1797" s="568"/>
      <c r="BR1797" s="568" t="str">
        <f t="shared" ca="1" si="144"/>
        <v/>
      </c>
      <c r="BS1797" s="568"/>
      <c r="BU1797" s="187" t="str">
        <f t="shared" ca="1" si="145"/>
        <v/>
      </c>
      <c r="BV1797" s="568" t="str">
        <f t="shared" ca="1" si="146"/>
        <v/>
      </c>
      <c r="BW1797" s="568"/>
      <c r="BX1797" s="568" t="str">
        <f t="shared" ca="1" si="147"/>
        <v/>
      </c>
      <c r="BY1797" s="568"/>
      <c r="BZ1797" s="568" t="str">
        <f t="shared" ca="1" si="148"/>
        <v/>
      </c>
      <c r="CA1797" s="568"/>
      <c r="CB1797" s="568" t="str">
        <f t="shared" ca="1" si="149"/>
        <v/>
      </c>
      <c r="CC1797" s="568"/>
      <c r="CE1797" s="187" t="str">
        <f t="shared" ca="1" si="150"/>
        <v/>
      </c>
      <c r="CF1797" s="568" t="str">
        <f t="shared" ca="1" si="151"/>
        <v/>
      </c>
      <c r="CG1797" s="568"/>
      <c r="CH1797" s="568" t="str">
        <f t="shared" ca="1" si="152"/>
        <v/>
      </c>
      <c r="CI1797" s="568"/>
      <c r="CJ1797" s="568" t="str">
        <f t="shared" ca="1" si="153"/>
        <v/>
      </c>
      <c r="CK1797" s="568"/>
      <c r="CL1797" s="568" t="str">
        <f t="shared" ca="1" si="154"/>
        <v/>
      </c>
      <c r="CM1797" s="568"/>
      <c r="CO1797" s="187" t="str">
        <f t="shared" ca="1" si="155"/>
        <v/>
      </c>
      <c r="CP1797" s="568" t="str">
        <f t="shared" ca="1" si="156"/>
        <v/>
      </c>
      <c r="CQ1797" s="568"/>
      <c r="CR1797" s="568" t="str">
        <f t="shared" ca="1" si="157"/>
        <v/>
      </c>
      <c r="CS1797" s="568"/>
      <c r="CT1797" s="568" t="str">
        <f t="shared" ca="1" si="158"/>
        <v/>
      </c>
      <c r="CU1797" s="568"/>
      <c r="CV1797" s="568" t="str">
        <f t="shared" ca="1" si="159"/>
        <v/>
      </c>
      <c r="CW1797" s="568"/>
      <c r="CY1797" s="187" t="str">
        <f t="shared" ca="1" si="160"/>
        <v/>
      </c>
      <c r="CZ1797" s="568" t="str">
        <f t="shared" ca="1" si="161"/>
        <v/>
      </c>
      <c r="DA1797" s="568"/>
      <c r="DB1797" s="568" t="str">
        <f t="shared" ca="1" si="162"/>
        <v/>
      </c>
      <c r="DC1797" s="568"/>
      <c r="DD1797" s="568" t="str">
        <f t="shared" ca="1" si="163"/>
        <v/>
      </c>
      <c r="DE1797" s="568"/>
      <c r="DF1797" s="568" t="str">
        <f t="shared" ca="1" si="164"/>
        <v/>
      </c>
      <c r="DG1797" s="568"/>
      <c r="DI1797" s="187" t="str">
        <f t="shared" ca="1" si="165"/>
        <v/>
      </c>
      <c r="DJ1797" s="568" t="str">
        <f t="shared" ca="1" si="166"/>
        <v/>
      </c>
      <c r="DK1797" s="568"/>
      <c r="DL1797" s="568" t="str">
        <f t="shared" ca="1" si="167"/>
        <v/>
      </c>
      <c r="DM1797" s="568"/>
      <c r="DN1797" s="568" t="str">
        <f t="shared" ca="1" si="168"/>
        <v/>
      </c>
      <c r="DO1797" s="568"/>
      <c r="DP1797" s="568" t="str">
        <f t="shared" ca="1" si="169"/>
        <v/>
      </c>
      <c r="DQ1797" s="568"/>
      <c r="DS1797" s="187" t="str">
        <f t="shared" ca="1" si="170"/>
        <v/>
      </c>
      <c r="DT1797" s="568" t="str">
        <f t="shared" ca="1" si="171"/>
        <v/>
      </c>
      <c r="DU1797" s="568"/>
      <c r="DV1797" s="568" t="str">
        <f t="shared" ca="1" si="172"/>
        <v/>
      </c>
      <c r="DW1797" s="568"/>
      <c r="DX1797" s="568" t="str">
        <f t="shared" ca="1" si="173"/>
        <v/>
      </c>
      <c r="DY1797" s="568"/>
      <c r="DZ1797" s="568" t="str">
        <f t="shared" ca="1" si="174"/>
        <v/>
      </c>
      <c r="EA1797" s="568"/>
      <c r="EC1797" s="187" t="str">
        <f t="shared" ca="1" si="175"/>
        <v/>
      </c>
      <c r="ED1797" s="568" t="str">
        <f t="shared" ca="1" si="176"/>
        <v/>
      </c>
      <c r="EE1797" s="568"/>
      <c r="EF1797" s="568" t="str">
        <f t="shared" ca="1" si="177"/>
        <v/>
      </c>
      <c r="EG1797" s="568"/>
      <c r="EH1797" s="568" t="str">
        <f t="shared" ca="1" si="178"/>
        <v/>
      </c>
      <c r="EI1797" s="568"/>
      <c r="EJ1797" s="568" t="str">
        <f t="shared" ca="1" si="179"/>
        <v/>
      </c>
      <c r="EK1797" s="568"/>
      <c r="EM1797" s="187" t="str">
        <f t="shared" ca="1" si="180"/>
        <v/>
      </c>
      <c r="EN1797" s="568" t="str">
        <f t="shared" ca="1" si="181"/>
        <v/>
      </c>
      <c r="EO1797" s="568"/>
      <c r="EP1797" s="568" t="str">
        <f t="shared" ca="1" si="182"/>
        <v/>
      </c>
      <c r="EQ1797" s="568"/>
      <c r="ER1797" s="568" t="str">
        <f t="shared" ca="1" si="183"/>
        <v/>
      </c>
      <c r="ES1797" s="568"/>
      <c r="ET1797" s="568" t="str">
        <f t="shared" ca="1" si="184"/>
        <v/>
      </c>
      <c r="EU1797" s="568"/>
      <c r="EW1797" s="187" t="str">
        <f t="shared" ca="1" si="185"/>
        <v/>
      </c>
      <c r="EX1797" s="568" t="str">
        <f t="shared" ca="1" si="186"/>
        <v/>
      </c>
      <c r="EY1797" s="568"/>
      <c r="EZ1797" s="568" t="str">
        <f t="shared" ca="1" si="187"/>
        <v/>
      </c>
      <c r="FA1797" s="568"/>
      <c r="FB1797" s="568" t="str">
        <f t="shared" ca="1" si="188"/>
        <v/>
      </c>
      <c r="FC1797" s="568"/>
      <c r="FD1797" s="568" t="str">
        <f t="shared" ca="1" si="189"/>
        <v/>
      </c>
      <c r="FE1797" s="568"/>
      <c r="FG1797" s="187" t="str">
        <f t="shared" ca="1" si="190"/>
        <v/>
      </c>
      <c r="FH1797" s="568" t="str">
        <f t="shared" ca="1" si="191"/>
        <v/>
      </c>
      <c r="FI1797" s="568"/>
      <c r="FJ1797" s="568" t="str">
        <f t="shared" ca="1" si="192"/>
        <v/>
      </c>
      <c r="FK1797" s="568"/>
      <c r="FL1797" s="568" t="str">
        <f t="shared" ca="1" si="193"/>
        <v/>
      </c>
      <c r="FM1797" s="568"/>
      <c r="FN1797" s="568" t="str">
        <f t="shared" ca="1" si="194"/>
        <v/>
      </c>
      <c r="FO1797" s="568"/>
    </row>
    <row r="1798" spans="1:171" hidden="1">
      <c r="A1798" s="22">
        <v>26</v>
      </c>
      <c r="B1798" s="22" t="str">
        <f ca="1">IF(ISERROR(INDEX(WS,ROWS($A$1773:$A1798))),"",MID(INDEX(WS,ROWS($A$1773:$A1798)), FIND("]",INDEX(WS,ROWS($A$1773:$A1798)))+1,32))&amp;T(NOW())</f>
        <v/>
      </c>
      <c r="C1798" s="187" t="str">
        <f t="shared" ca="1" si="110"/>
        <v/>
      </c>
      <c r="D1798" s="568" t="str">
        <f t="shared" ca="1" si="111"/>
        <v/>
      </c>
      <c r="E1798" s="568"/>
      <c r="F1798" s="568" t="str">
        <f t="shared" ca="1" si="112"/>
        <v/>
      </c>
      <c r="G1798" s="568"/>
      <c r="H1798" s="568" t="str">
        <f t="shared" ca="1" si="113"/>
        <v/>
      </c>
      <c r="I1798" s="568"/>
      <c r="J1798" s="568" t="str">
        <f t="shared" ca="1" si="114"/>
        <v/>
      </c>
      <c r="K1798" s="568"/>
      <c r="M1798" s="187" t="str">
        <f t="shared" ca="1" si="115"/>
        <v/>
      </c>
      <c r="N1798" s="568" t="str">
        <f t="shared" ca="1" si="116"/>
        <v/>
      </c>
      <c r="O1798" s="568"/>
      <c r="P1798" s="568" t="str">
        <f t="shared" ca="1" si="117"/>
        <v/>
      </c>
      <c r="Q1798" s="568"/>
      <c r="R1798" s="568" t="str">
        <f t="shared" ca="1" si="118"/>
        <v/>
      </c>
      <c r="S1798" s="568"/>
      <c r="T1798" s="568" t="str">
        <f t="shared" ca="1" si="119"/>
        <v/>
      </c>
      <c r="U1798" s="568"/>
      <c r="W1798" s="187" t="str">
        <f t="shared" ca="1" si="120"/>
        <v/>
      </c>
      <c r="X1798" s="568" t="str">
        <f t="shared" ca="1" si="121"/>
        <v/>
      </c>
      <c r="Y1798" s="568"/>
      <c r="Z1798" s="568" t="str">
        <f t="shared" ca="1" si="122"/>
        <v/>
      </c>
      <c r="AA1798" s="568"/>
      <c r="AB1798" s="568" t="str">
        <f t="shared" ca="1" si="123"/>
        <v/>
      </c>
      <c r="AC1798" s="568"/>
      <c r="AD1798" s="568" t="str">
        <f t="shared" ca="1" si="124"/>
        <v/>
      </c>
      <c r="AE1798" s="568"/>
      <c r="AG1798" s="187" t="str">
        <f t="shared" ca="1" si="125"/>
        <v/>
      </c>
      <c r="AH1798" s="568" t="str">
        <f t="shared" ca="1" si="126"/>
        <v/>
      </c>
      <c r="AI1798" s="568"/>
      <c r="AJ1798" s="568" t="str">
        <f t="shared" ca="1" si="127"/>
        <v/>
      </c>
      <c r="AK1798" s="568"/>
      <c r="AL1798" s="568" t="str">
        <f t="shared" ca="1" si="128"/>
        <v/>
      </c>
      <c r="AM1798" s="568"/>
      <c r="AN1798" s="568" t="str">
        <f t="shared" ca="1" si="129"/>
        <v/>
      </c>
      <c r="AO1798" s="568"/>
      <c r="AQ1798" s="187" t="str">
        <f t="shared" ca="1" si="130"/>
        <v/>
      </c>
      <c r="AR1798" s="568" t="str">
        <f t="shared" ca="1" si="131"/>
        <v/>
      </c>
      <c r="AS1798" s="568"/>
      <c r="AT1798" s="568" t="str">
        <f t="shared" ca="1" si="132"/>
        <v/>
      </c>
      <c r="AU1798" s="568"/>
      <c r="AV1798" s="568" t="str">
        <f t="shared" ca="1" si="133"/>
        <v/>
      </c>
      <c r="AW1798" s="568"/>
      <c r="AX1798" s="568" t="str">
        <f t="shared" ca="1" si="134"/>
        <v/>
      </c>
      <c r="AY1798" s="568"/>
      <c r="BA1798" s="187" t="str">
        <f t="shared" ca="1" si="135"/>
        <v/>
      </c>
      <c r="BB1798" s="568" t="str">
        <f t="shared" ca="1" si="136"/>
        <v/>
      </c>
      <c r="BC1798" s="568"/>
      <c r="BD1798" s="568" t="str">
        <f t="shared" ca="1" si="137"/>
        <v/>
      </c>
      <c r="BE1798" s="568"/>
      <c r="BF1798" s="568" t="str">
        <f t="shared" ca="1" si="138"/>
        <v/>
      </c>
      <c r="BG1798" s="568"/>
      <c r="BH1798" s="568" t="str">
        <f t="shared" ca="1" si="139"/>
        <v/>
      </c>
      <c r="BI1798" s="568"/>
      <c r="BK1798" s="187" t="str">
        <f t="shared" ca="1" si="140"/>
        <v/>
      </c>
      <c r="BL1798" s="568" t="str">
        <f t="shared" ca="1" si="141"/>
        <v/>
      </c>
      <c r="BM1798" s="568"/>
      <c r="BN1798" s="568" t="str">
        <f t="shared" ca="1" si="142"/>
        <v/>
      </c>
      <c r="BO1798" s="568"/>
      <c r="BP1798" s="568" t="str">
        <f t="shared" ca="1" si="143"/>
        <v/>
      </c>
      <c r="BQ1798" s="568"/>
      <c r="BR1798" s="568" t="str">
        <f t="shared" ca="1" si="144"/>
        <v/>
      </c>
      <c r="BS1798" s="568"/>
      <c r="BU1798" s="187" t="str">
        <f t="shared" ca="1" si="145"/>
        <v/>
      </c>
      <c r="BV1798" s="568" t="str">
        <f t="shared" ca="1" si="146"/>
        <v/>
      </c>
      <c r="BW1798" s="568"/>
      <c r="BX1798" s="568" t="str">
        <f t="shared" ca="1" si="147"/>
        <v/>
      </c>
      <c r="BY1798" s="568"/>
      <c r="BZ1798" s="568" t="str">
        <f t="shared" ca="1" si="148"/>
        <v/>
      </c>
      <c r="CA1798" s="568"/>
      <c r="CB1798" s="568" t="str">
        <f t="shared" ca="1" si="149"/>
        <v/>
      </c>
      <c r="CC1798" s="568"/>
      <c r="CE1798" s="187" t="str">
        <f t="shared" ca="1" si="150"/>
        <v/>
      </c>
      <c r="CF1798" s="568" t="str">
        <f t="shared" ca="1" si="151"/>
        <v/>
      </c>
      <c r="CG1798" s="568"/>
      <c r="CH1798" s="568" t="str">
        <f t="shared" ca="1" si="152"/>
        <v/>
      </c>
      <c r="CI1798" s="568"/>
      <c r="CJ1798" s="568" t="str">
        <f t="shared" ca="1" si="153"/>
        <v/>
      </c>
      <c r="CK1798" s="568"/>
      <c r="CL1798" s="568" t="str">
        <f t="shared" ca="1" si="154"/>
        <v/>
      </c>
      <c r="CM1798" s="568"/>
      <c r="CO1798" s="187" t="str">
        <f t="shared" ca="1" si="155"/>
        <v/>
      </c>
      <c r="CP1798" s="568" t="str">
        <f t="shared" ca="1" si="156"/>
        <v/>
      </c>
      <c r="CQ1798" s="568"/>
      <c r="CR1798" s="568" t="str">
        <f t="shared" ca="1" si="157"/>
        <v/>
      </c>
      <c r="CS1798" s="568"/>
      <c r="CT1798" s="568" t="str">
        <f t="shared" ca="1" si="158"/>
        <v/>
      </c>
      <c r="CU1798" s="568"/>
      <c r="CV1798" s="568" t="str">
        <f t="shared" ca="1" si="159"/>
        <v/>
      </c>
      <c r="CW1798" s="568"/>
      <c r="CY1798" s="187" t="str">
        <f t="shared" ca="1" si="160"/>
        <v/>
      </c>
      <c r="CZ1798" s="568" t="str">
        <f t="shared" ca="1" si="161"/>
        <v/>
      </c>
      <c r="DA1798" s="568"/>
      <c r="DB1798" s="568" t="str">
        <f t="shared" ca="1" si="162"/>
        <v/>
      </c>
      <c r="DC1798" s="568"/>
      <c r="DD1798" s="568" t="str">
        <f t="shared" ca="1" si="163"/>
        <v/>
      </c>
      <c r="DE1798" s="568"/>
      <c r="DF1798" s="568" t="str">
        <f t="shared" ca="1" si="164"/>
        <v/>
      </c>
      <c r="DG1798" s="568"/>
      <c r="DI1798" s="187" t="str">
        <f t="shared" ca="1" si="165"/>
        <v/>
      </c>
      <c r="DJ1798" s="568" t="str">
        <f t="shared" ca="1" si="166"/>
        <v/>
      </c>
      <c r="DK1798" s="568"/>
      <c r="DL1798" s="568" t="str">
        <f t="shared" ca="1" si="167"/>
        <v/>
      </c>
      <c r="DM1798" s="568"/>
      <c r="DN1798" s="568" t="str">
        <f t="shared" ca="1" si="168"/>
        <v/>
      </c>
      <c r="DO1798" s="568"/>
      <c r="DP1798" s="568" t="str">
        <f t="shared" ca="1" si="169"/>
        <v/>
      </c>
      <c r="DQ1798" s="568"/>
      <c r="DS1798" s="187" t="str">
        <f t="shared" ca="1" si="170"/>
        <v/>
      </c>
      <c r="DT1798" s="568" t="str">
        <f t="shared" ca="1" si="171"/>
        <v/>
      </c>
      <c r="DU1798" s="568"/>
      <c r="DV1798" s="568" t="str">
        <f t="shared" ca="1" si="172"/>
        <v/>
      </c>
      <c r="DW1798" s="568"/>
      <c r="DX1798" s="568" t="str">
        <f t="shared" ca="1" si="173"/>
        <v/>
      </c>
      <c r="DY1798" s="568"/>
      <c r="DZ1798" s="568" t="str">
        <f t="shared" ca="1" si="174"/>
        <v/>
      </c>
      <c r="EA1798" s="568"/>
      <c r="EC1798" s="187" t="str">
        <f t="shared" ca="1" si="175"/>
        <v/>
      </c>
      <c r="ED1798" s="568" t="str">
        <f t="shared" ca="1" si="176"/>
        <v/>
      </c>
      <c r="EE1798" s="568"/>
      <c r="EF1798" s="568" t="str">
        <f t="shared" ca="1" si="177"/>
        <v/>
      </c>
      <c r="EG1798" s="568"/>
      <c r="EH1798" s="568" t="str">
        <f t="shared" ca="1" si="178"/>
        <v/>
      </c>
      <c r="EI1798" s="568"/>
      <c r="EJ1798" s="568" t="str">
        <f t="shared" ca="1" si="179"/>
        <v/>
      </c>
      <c r="EK1798" s="568"/>
      <c r="EM1798" s="187" t="str">
        <f t="shared" ca="1" si="180"/>
        <v/>
      </c>
      <c r="EN1798" s="568" t="str">
        <f t="shared" ca="1" si="181"/>
        <v/>
      </c>
      <c r="EO1798" s="568"/>
      <c r="EP1798" s="568" t="str">
        <f t="shared" ca="1" si="182"/>
        <v/>
      </c>
      <c r="EQ1798" s="568"/>
      <c r="ER1798" s="568" t="str">
        <f t="shared" ca="1" si="183"/>
        <v/>
      </c>
      <c r="ES1798" s="568"/>
      <c r="ET1798" s="568" t="str">
        <f t="shared" ca="1" si="184"/>
        <v/>
      </c>
      <c r="EU1798" s="568"/>
      <c r="EW1798" s="187" t="str">
        <f t="shared" ca="1" si="185"/>
        <v/>
      </c>
      <c r="EX1798" s="568" t="str">
        <f t="shared" ca="1" si="186"/>
        <v/>
      </c>
      <c r="EY1798" s="568"/>
      <c r="EZ1798" s="568" t="str">
        <f t="shared" ca="1" si="187"/>
        <v/>
      </c>
      <c r="FA1798" s="568"/>
      <c r="FB1798" s="568" t="str">
        <f t="shared" ca="1" si="188"/>
        <v/>
      </c>
      <c r="FC1798" s="568"/>
      <c r="FD1798" s="568" t="str">
        <f t="shared" ca="1" si="189"/>
        <v/>
      </c>
      <c r="FE1798" s="568"/>
      <c r="FG1798" s="187" t="str">
        <f t="shared" ca="1" si="190"/>
        <v/>
      </c>
      <c r="FH1798" s="568" t="str">
        <f t="shared" ca="1" si="191"/>
        <v/>
      </c>
      <c r="FI1798" s="568"/>
      <c r="FJ1798" s="568" t="str">
        <f t="shared" ca="1" si="192"/>
        <v/>
      </c>
      <c r="FK1798" s="568"/>
      <c r="FL1798" s="568" t="str">
        <f t="shared" ca="1" si="193"/>
        <v/>
      </c>
      <c r="FM1798" s="568"/>
      <c r="FN1798" s="568" t="str">
        <f t="shared" ca="1" si="194"/>
        <v/>
      </c>
      <c r="FO1798" s="568"/>
    </row>
    <row r="1799" spans="1:171" hidden="1">
      <c r="A1799" s="22">
        <v>27</v>
      </c>
      <c r="B1799" s="22" t="str">
        <f ca="1">IF(ISERROR(INDEX(WS,ROWS($A$1773:$A1799))),"",MID(INDEX(WS,ROWS($A$1773:$A1799)), FIND("]",INDEX(WS,ROWS($A$1773:$A1799)))+1,32))&amp;T(NOW())</f>
        <v/>
      </c>
      <c r="C1799" s="187" t="str">
        <f t="shared" ca="1" si="110"/>
        <v/>
      </c>
      <c r="D1799" s="568" t="str">
        <f t="shared" ca="1" si="111"/>
        <v/>
      </c>
      <c r="E1799" s="568"/>
      <c r="F1799" s="568" t="str">
        <f t="shared" ca="1" si="112"/>
        <v/>
      </c>
      <c r="G1799" s="568"/>
      <c r="H1799" s="568" t="str">
        <f t="shared" ca="1" si="113"/>
        <v/>
      </c>
      <c r="I1799" s="568"/>
      <c r="J1799" s="568" t="str">
        <f t="shared" ca="1" si="114"/>
        <v/>
      </c>
      <c r="K1799" s="568"/>
      <c r="M1799" s="187" t="str">
        <f t="shared" ca="1" si="115"/>
        <v/>
      </c>
      <c r="N1799" s="568" t="str">
        <f t="shared" ca="1" si="116"/>
        <v/>
      </c>
      <c r="O1799" s="568"/>
      <c r="P1799" s="568" t="str">
        <f t="shared" ca="1" si="117"/>
        <v/>
      </c>
      <c r="Q1799" s="568"/>
      <c r="R1799" s="568" t="str">
        <f t="shared" ca="1" si="118"/>
        <v/>
      </c>
      <c r="S1799" s="568"/>
      <c r="T1799" s="568" t="str">
        <f t="shared" ca="1" si="119"/>
        <v/>
      </c>
      <c r="U1799" s="568"/>
      <c r="W1799" s="187" t="str">
        <f t="shared" ca="1" si="120"/>
        <v/>
      </c>
      <c r="X1799" s="568" t="str">
        <f t="shared" ca="1" si="121"/>
        <v/>
      </c>
      <c r="Y1799" s="568"/>
      <c r="Z1799" s="568" t="str">
        <f t="shared" ca="1" si="122"/>
        <v/>
      </c>
      <c r="AA1799" s="568"/>
      <c r="AB1799" s="568" t="str">
        <f t="shared" ca="1" si="123"/>
        <v/>
      </c>
      <c r="AC1799" s="568"/>
      <c r="AD1799" s="568" t="str">
        <f t="shared" ca="1" si="124"/>
        <v/>
      </c>
      <c r="AE1799" s="568"/>
      <c r="AG1799" s="187" t="str">
        <f t="shared" ca="1" si="125"/>
        <v/>
      </c>
      <c r="AH1799" s="568" t="str">
        <f t="shared" ca="1" si="126"/>
        <v/>
      </c>
      <c r="AI1799" s="568"/>
      <c r="AJ1799" s="568" t="str">
        <f t="shared" ca="1" si="127"/>
        <v/>
      </c>
      <c r="AK1799" s="568"/>
      <c r="AL1799" s="568" t="str">
        <f t="shared" ca="1" si="128"/>
        <v/>
      </c>
      <c r="AM1799" s="568"/>
      <c r="AN1799" s="568" t="str">
        <f t="shared" ca="1" si="129"/>
        <v/>
      </c>
      <c r="AO1799" s="568"/>
      <c r="AQ1799" s="187" t="str">
        <f t="shared" ca="1" si="130"/>
        <v/>
      </c>
      <c r="AR1799" s="568" t="str">
        <f t="shared" ca="1" si="131"/>
        <v/>
      </c>
      <c r="AS1799" s="568"/>
      <c r="AT1799" s="568" t="str">
        <f t="shared" ca="1" si="132"/>
        <v/>
      </c>
      <c r="AU1799" s="568"/>
      <c r="AV1799" s="568" t="str">
        <f t="shared" ca="1" si="133"/>
        <v/>
      </c>
      <c r="AW1799" s="568"/>
      <c r="AX1799" s="568" t="str">
        <f t="shared" ca="1" si="134"/>
        <v/>
      </c>
      <c r="AY1799" s="568"/>
      <c r="BA1799" s="187" t="str">
        <f t="shared" ca="1" si="135"/>
        <v/>
      </c>
      <c r="BB1799" s="568" t="str">
        <f t="shared" ca="1" si="136"/>
        <v/>
      </c>
      <c r="BC1799" s="568"/>
      <c r="BD1799" s="568" t="str">
        <f t="shared" ca="1" si="137"/>
        <v/>
      </c>
      <c r="BE1799" s="568"/>
      <c r="BF1799" s="568" t="str">
        <f t="shared" ca="1" si="138"/>
        <v/>
      </c>
      <c r="BG1799" s="568"/>
      <c r="BH1799" s="568" t="str">
        <f t="shared" ca="1" si="139"/>
        <v/>
      </c>
      <c r="BI1799" s="568"/>
      <c r="BK1799" s="187" t="str">
        <f t="shared" ca="1" si="140"/>
        <v/>
      </c>
      <c r="BL1799" s="568" t="str">
        <f t="shared" ca="1" si="141"/>
        <v/>
      </c>
      <c r="BM1799" s="568"/>
      <c r="BN1799" s="568" t="str">
        <f t="shared" ca="1" si="142"/>
        <v/>
      </c>
      <c r="BO1799" s="568"/>
      <c r="BP1799" s="568" t="str">
        <f t="shared" ca="1" si="143"/>
        <v/>
      </c>
      <c r="BQ1799" s="568"/>
      <c r="BR1799" s="568" t="str">
        <f t="shared" ca="1" si="144"/>
        <v/>
      </c>
      <c r="BS1799" s="568"/>
      <c r="BU1799" s="187" t="str">
        <f t="shared" ca="1" si="145"/>
        <v/>
      </c>
      <c r="BV1799" s="568" t="str">
        <f t="shared" ca="1" si="146"/>
        <v/>
      </c>
      <c r="BW1799" s="568"/>
      <c r="BX1799" s="568" t="str">
        <f t="shared" ca="1" si="147"/>
        <v/>
      </c>
      <c r="BY1799" s="568"/>
      <c r="BZ1799" s="568" t="str">
        <f t="shared" ca="1" si="148"/>
        <v/>
      </c>
      <c r="CA1799" s="568"/>
      <c r="CB1799" s="568" t="str">
        <f t="shared" ca="1" si="149"/>
        <v/>
      </c>
      <c r="CC1799" s="568"/>
      <c r="CE1799" s="187" t="str">
        <f t="shared" ca="1" si="150"/>
        <v/>
      </c>
      <c r="CF1799" s="568" t="str">
        <f t="shared" ca="1" si="151"/>
        <v/>
      </c>
      <c r="CG1799" s="568"/>
      <c r="CH1799" s="568" t="str">
        <f t="shared" ca="1" si="152"/>
        <v/>
      </c>
      <c r="CI1799" s="568"/>
      <c r="CJ1799" s="568" t="str">
        <f t="shared" ca="1" si="153"/>
        <v/>
      </c>
      <c r="CK1799" s="568"/>
      <c r="CL1799" s="568" t="str">
        <f t="shared" ca="1" si="154"/>
        <v/>
      </c>
      <c r="CM1799" s="568"/>
      <c r="CO1799" s="187" t="str">
        <f t="shared" ca="1" si="155"/>
        <v/>
      </c>
      <c r="CP1799" s="568" t="str">
        <f t="shared" ca="1" si="156"/>
        <v/>
      </c>
      <c r="CQ1799" s="568"/>
      <c r="CR1799" s="568" t="str">
        <f t="shared" ca="1" si="157"/>
        <v/>
      </c>
      <c r="CS1799" s="568"/>
      <c r="CT1799" s="568" t="str">
        <f t="shared" ca="1" si="158"/>
        <v/>
      </c>
      <c r="CU1799" s="568"/>
      <c r="CV1799" s="568" t="str">
        <f t="shared" ca="1" si="159"/>
        <v/>
      </c>
      <c r="CW1799" s="568"/>
      <c r="CY1799" s="187" t="str">
        <f t="shared" ca="1" si="160"/>
        <v/>
      </c>
      <c r="CZ1799" s="568" t="str">
        <f t="shared" ca="1" si="161"/>
        <v/>
      </c>
      <c r="DA1799" s="568"/>
      <c r="DB1799" s="568" t="str">
        <f t="shared" ca="1" si="162"/>
        <v/>
      </c>
      <c r="DC1799" s="568"/>
      <c r="DD1799" s="568" t="str">
        <f t="shared" ca="1" si="163"/>
        <v/>
      </c>
      <c r="DE1799" s="568"/>
      <c r="DF1799" s="568" t="str">
        <f t="shared" ca="1" si="164"/>
        <v/>
      </c>
      <c r="DG1799" s="568"/>
      <c r="DI1799" s="187" t="str">
        <f t="shared" ca="1" si="165"/>
        <v/>
      </c>
      <c r="DJ1799" s="568" t="str">
        <f t="shared" ca="1" si="166"/>
        <v/>
      </c>
      <c r="DK1799" s="568"/>
      <c r="DL1799" s="568" t="str">
        <f t="shared" ca="1" si="167"/>
        <v/>
      </c>
      <c r="DM1799" s="568"/>
      <c r="DN1799" s="568" t="str">
        <f t="shared" ca="1" si="168"/>
        <v/>
      </c>
      <c r="DO1799" s="568"/>
      <c r="DP1799" s="568" t="str">
        <f t="shared" ca="1" si="169"/>
        <v/>
      </c>
      <c r="DQ1799" s="568"/>
      <c r="DS1799" s="187" t="str">
        <f t="shared" ca="1" si="170"/>
        <v/>
      </c>
      <c r="DT1799" s="568" t="str">
        <f t="shared" ca="1" si="171"/>
        <v/>
      </c>
      <c r="DU1799" s="568"/>
      <c r="DV1799" s="568" t="str">
        <f t="shared" ca="1" si="172"/>
        <v/>
      </c>
      <c r="DW1799" s="568"/>
      <c r="DX1799" s="568" t="str">
        <f t="shared" ca="1" si="173"/>
        <v/>
      </c>
      <c r="DY1799" s="568"/>
      <c r="DZ1799" s="568" t="str">
        <f t="shared" ca="1" si="174"/>
        <v/>
      </c>
      <c r="EA1799" s="568"/>
      <c r="EC1799" s="187" t="str">
        <f t="shared" ca="1" si="175"/>
        <v/>
      </c>
      <c r="ED1799" s="568" t="str">
        <f t="shared" ca="1" si="176"/>
        <v/>
      </c>
      <c r="EE1799" s="568"/>
      <c r="EF1799" s="568" t="str">
        <f t="shared" ca="1" si="177"/>
        <v/>
      </c>
      <c r="EG1799" s="568"/>
      <c r="EH1799" s="568" t="str">
        <f t="shared" ca="1" si="178"/>
        <v/>
      </c>
      <c r="EI1799" s="568"/>
      <c r="EJ1799" s="568" t="str">
        <f t="shared" ca="1" si="179"/>
        <v/>
      </c>
      <c r="EK1799" s="568"/>
      <c r="EM1799" s="187" t="str">
        <f t="shared" ca="1" si="180"/>
        <v/>
      </c>
      <c r="EN1799" s="568" t="str">
        <f t="shared" ca="1" si="181"/>
        <v/>
      </c>
      <c r="EO1799" s="568"/>
      <c r="EP1799" s="568" t="str">
        <f t="shared" ca="1" si="182"/>
        <v/>
      </c>
      <c r="EQ1799" s="568"/>
      <c r="ER1799" s="568" t="str">
        <f t="shared" ca="1" si="183"/>
        <v/>
      </c>
      <c r="ES1799" s="568"/>
      <c r="ET1799" s="568" t="str">
        <f t="shared" ca="1" si="184"/>
        <v/>
      </c>
      <c r="EU1799" s="568"/>
      <c r="EW1799" s="187" t="str">
        <f t="shared" ca="1" si="185"/>
        <v/>
      </c>
      <c r="EX1799" s="568" t="str">
        <f t="shared" ca="1" si="186"/>
        <v/>
      </c>
      <c r="EY1799" s="568"/>
      <c r="EZ1799" s="568" t="str">
        <f t="shared" ca="1" si="187"/>
        <v/>
      </c>
      <c r="FA1799" s="568"/>
      <c r="FB1799" s="568" t="str">
        <f t="shared" ca="1" si="188"/>
        <v/>
      </c>
      <c r="FC1799" s="568"/>
      <c r="FD1799" s="568" t="str">
        <f t="shared" ca="1" si="189"/>
        <v/>
      </c>
      <c r="FE1799" s="568"/>
      <c r="FG1799" s="187" t="str">
        <f t="shared" ca="1" si="190"/>
        <v/>
      </c>
      <c r="FH1799" s="568" t="str">
        <f t="shared" ca="1" si="191"/>
        <v/>
      </c>
      <c r="FI1799" s="568"/>
      <c r="FJ1799" s="568" t="str">
        <f t="shared" ca="1" si="192"/>
        <v/>
      </c>
      <c r="FK1799" s="568"/>
      <c r="FL1799" s="568" t="str">
        <f t="shared" ca="1" si="193"/>
        <v/>
      </c>
      <c r="FM1799" s="568"/>
      <c r="FN1799" s="568" t="str">
        <f t="shared" ca="1" si="194"/>
        <v/>
      </c>
      <c r="FO1799" s="568"/>
    </row>
    <row r="1800" spans="1:171" hidden="1">
      <c r="A1800" s="22">
        <v>28</v>
      </c>
      <c r="B1800" s="22" t="str">
        <f ca="1">IF(ISERROR(INDEX(WS,ROWS($A$1773:$A1800))),"",MID(INDEX(WS,ROWS($A$1773:$A1800)), FIND("]",INDEX(WS,ROWS($A$1773:$A1800)))+1,32))&amp;T(NOW())</f>
        <v/>
      </c>
      <c r="C1800" s="187" t="str">
        <f t="shared" ca="1" si="110"/>
        <v/>
      </c>
      <c r="D1800" s="568" t="str">
        <f t="shared" ca="1" si="111"/>
        <v/>
      </c>
      <c r="E1800" s="568"/>
      <c r="F1800" s="568" t="str">
        <f t="shared" ca="1" si="112"/>
        <v/>
      </c>
      <c r="G1800" s="568"/>
      <c r="H1800" s="568" t="str">
        <f t="shared" ca="1" si="113"/>
        <v/>
      </c>
      <c r="I1800" s="568"/>
      <c r="J1800" s="568" t="str">
        <f t="shared" ca="1" si="114"/>
        <v/>
      </c>
      <c r="K1800" s="568"/>
      <c r="M1800" s="187" t="str">
        <f t="shared" ca="1" si="115"/>
        <v/>
      </c>
      <c r="N1800" s="568" t="str">
        <f t="shared" ca="1" si="116"/>
        <v/>
      </c>
      <c r="O1800" s="568"/>
      <c r="P1800" s="568" t="str">
        <f t="shared" ca="1" si="117"/>
        <v/>
      </c>
      <c r="Q1800" s="568"/>
      <c r="R1800" s="568" t="str">
        <f t="shared" ca="1" si="118"/>
        <v/>
      </c>
      <c r="S1800" s="568"/>
      <c r="T1800" s="568" t="str">
        <f t="shared" ca="1" si="119"/>
        <v/>
      </c>
      <c r="U1800" s="568"/>
      <c r="W1800" s="187" t="str">
        <f t="shared" ca="1" si="120"/>
        <v/>
      </c>
      <c r="X1800" s="568" t="str">
        <f t="shared" ca="1" si="121"/>
        <v/>
      </c>
      <c r="Y1800" s="568"/>
      <c r="Z1800" s="568" t="str">
        <f t="shared" ca="1" si="122"/>
        <v/>
      </c>
      <c r="AA1800" s="568"/>
      <c r="AB1800" s="568" t="str">
        <f t="shared" ca="1" si="123"/>
        <v/>
      </c>
      <c r="AC1800" s="568"/>
      <c r="AD1800" s="568" t="str">
        <f t="shared" ca="1" si="124"/>
        <v/>
      </c>
      <c r="AE1800" s="568"/>
      <c r="AG1800" s="187" t="str">
        <f t="shared" ca="1" si="125"/>
        <v/>
      </c>
      <c r="AH1800" s="568" t="str">
        <f t="shared" ca="1" si="126"/>
        <v/>
      </c>
      <c r="AI1800" s="568"/>
      <c r="AJ1800" s="568" t="str">
        <f t="shared" ca="1" si="127"/>
        <v/>
      </c>
      <c r="AK1800" s="568"/>
      <c r="AL1800" s="568" t="str">
        <f t="shared" ca="1" si="128"/>
        <v/>
      </c>
      <c r="AM1800" s="568"/>
      <c r="AN1800" s="568" t="str">
        <f t="shared" ca="1" si="129"/>
        <v/>
      </c>
      <c r="AO1800" s="568"/>
      <c r="AQ1800" s="187" t="str">
        <f t="shared" ca="1" si="130"/>
        <v/>
      </c>
      <c r="AR1800" s="568" t="str">
        <f t="shared" ca="1" si="131"/>
        <v/>
      </c>
      <c r="AS1800" s="568"/>
      <c r="AT1800" s="568" t="str">
        <f t="shared" ca="1" si="132"/>
        <v/>
      </c>
      <c r="AU1800" s="568"/>
      <c r="AV1800" s="568" t="str">
        <f t="shared" ca="1" si="133"/>
        <v/>
      </c>
      <c r="AW1800" s="568"/>
      <c r="AX1800" s="568" t="str">
        <f t="shared" ca="1" si="134"/>
        <v/>
      </c>
      <c r="AY1800" s="568"/>
      <c r="BA1800" s="187" t="str">
        <f t="shared" ca="1" si="135"/>
        <v/>
      </c>
      <c r="BB1800" s="568" t="str">
        <f t="shared" ca="1" si="136"/>
        <v/>
      </c>
      <c r="BC1800" s="568"/>
      <c r="BD1800" s="568" t="str">
        <f t="shared" ca="1" si="137"/>
        <v/>
      </c>
      <c r="BE1800" s="568"/>
      <c r="BF1800" s="568" t="str">
        <f t="shared" ca="1" si="138"/>
        <v/>
      </c>
      <c r="BG1800" s="568"/>
      <c r="BH1800" s="568" t="str">
        <f t="shared" ca="1" si="139"/>
        <v/>
      </c>
      <c r="BI1800" s="568"/>
      <c r="BK1800" s="187" t="str">
        <f t="shared" ca="1" si="140"/>
        <v/>
      </c>
      <c r="BL1800" s="568" t="str">
        <f t="shared" ca="1" si="141"/>
        <v/>
      </c>
      <c r="BM1800" s="568"/>
      <c r="BN1800" s="568" t="str">
        <f t="shared" ca="1" si="142"/>
        <v/>
      </c>
      <c r="BO1800" s="568"/>
      <c r="BP1800" s="568" t="str">
        <f t="shared" ca="1" si="143"/>
        <v/>
      </c>
      <c r="BQ1800" s="568"/>
      <c r="BR1800" s="568" t="str">
        <f t="shared" ca="1" si="144"/>
        <v/>
      </c>
      <c r="BS1800" s="568"/>
      <c r="BU1800" s="187" t="str">
        <f t="shared" ca="1" si="145"/>
        <v/>
      </c>
      <c r="BV1800" s="568" t="str">
        <f t="shared" ca="1" si="146"/>
        <v/>
      </c>
      <c r="BW1800" s="568"/>
      <c r="BX1800" s="568" t="str">
        <f t="shared" ca="1" si="147"/>
        <v/>
      </c>
      <c r="BY1800" s="568"/>
      <c r="BZ1800" s="568" t="str">
        <f t="shared" ca="1" si="148"/>
        <v/>
      </c>
      <c r="CA1800" s="568"/>
      <c r="CB1800" s="568" t="str">
        <f t="shared" ca="1" si="149"/>
        <v/>
      </c>
      <c r="CC1800" s="568"/>
      <c r="CE1800" s="187" t="str">
        <f t="shared" ca="1" si="150"/>
        <v/>
      </c>
      <c r="CF1800" s="568" t="str">
        <f t="shared" ca="1" si="151"/>
        <v/>
      </c>
      <c r="CG1800" s="568"/>
      <c r="CH1800" s="568" t="str">
        <f t="shared" ca="1" si="152"/>
        <v/>
      </c>
      <c r="CI1800" s="568"/>
      <c r="CJ1800" s="568" t="str">
        <f t="shared" ca="1" si="153"/>
        <v/>
      </c>
      <c r="CK1800" s="568"/>
      <c r="CL1800" s="568" t="str">
        <f t="shared" ca="1" si="154"/>
        <v/>
      </c>
      <c r="CM1800" s="568"/>
      <c r="CO1800" s="187" t="str">
        <f t="shared" ca="1" si="155"/>
        <v/>
      </c>
      <c r="CP1800" s="568" t="str">
        <f t="shared" ca="1" si="156"/>
        <v/>
      </c>
      <c r="CQ1800" s="568"/>
      <c r="CR1800" s="568" t="str">
        <f t="shared" ca="1" si="157"/>
        <v/>
      </c>
      <c r="CS1800" s="568"/>
      <c r="CT1800" s="568" t="str">
        <f t="shared" ca="1" si="158"/>
        <v/>
      </c>
      <c r="CU1800" s="568"/>
      <c r="CV1800" s="568" t="str">
        <f t="shared" ca="1" si="159"/>
        <v/>
      </c>
      <c r="CW1800" s="568"/>
      <c r="CY1800" s="187" t="str">
        <f t="shared" ca="1" si="160"/>
        <v/>
      </c>
      <c r="CZ1800" s="568" t="str">
        <f t="shared" ca="1" si="161"/>
        <v/>
      </c>
      <c r="DA1800" s="568"/>
      <c r="DB1800" s="568" t="str">
        <f t="shared" ca="1" si="162"/>
        <v/>
      </c>
      <c r="DC1800" s="568"/>
      <c r="DD1800" s="568" t="str">
        <f t="shared" ca="1" si="163"/>
        <v/>
      </c>
      <c r="DE1800" s="568"/>
      <c r="DF1800" s="568" t="str">
        <f t="shared" ca="1" si="164"/>
        <v/>
      </c>
      <c r="DG1800" s="568"/>
      <c r="DI1800" s="187" t="str">
        <f t="shared" ca="1" si="165"/>
        <v/>
      </c>
      <c r="DJ1800" s="568" t="str">
        <f t="shared" ca="1" si="166"/>
        <v/>
      </c>
      <c r="DK1800" s="568"/>
      <c r="DL1800" s="568" t="str">
        <f t="shared" ca="1" si="167"/>
        <v/>
      </c>
      <c r="DM1800" s="568"/>
      <c r="DN1800" s="568" t="str">
        <f t="shared" ca="1" si="168"/>
        <v/>
      </c>
      <c r="DO1800" s="568"/>
      <c r="DP1800" s="568" t="str">
        <f t="shared" ca="1" si="169"/>
        <v/>
      </c>
      <c r="DQ1800" s="568"/>
      <c r="DS1800" s="187" t="str">
        <f t="shared" ca="1" si="170"/>
        <v/>
      </c>
      <c r="DT1800" s="568" t="str">
        <f t="shared" ca="1" si="171"/>
        <v/>
      </c>
      <c r="DU1800" s="568"/>
      <c r="DV1800" s="568" t="str">
        <f t="shared" ca="1" si="172"/>
        <v/>
      </c>
      <c r="DW1800" s="568"/>
      <c r="DX1800" s="568" t="str">
        <f t="shared" ca="1" si="173"/>
        <v/>
      </c>
      <c r="DY1800" s="568"/>
      <c r="DZ1800" s="568" t="str">
        <f t="shared" ca="1" si="174"/>
        <v/>
      </c>
      <c r="EA1800" s="568"/>
      <c r="EC1800" s="187" t="str">
        <f t="shared" ca="1" si="175"/>
        <v/>
      </c>
      <c r="ED1800" s="568" t="str">
        <f t="shared" ca="1" si="176"/>
        <v/>
      </c>
      <c r="EE1800" s="568"/>
      <c r="EF1800" s="568" t="str">
        <f t="shared" ca="1" si="177"/>
        <v/>
      </c>
      <c r="EG1800" s="568"/>
      <c r="EH1800" s="568" t="str">
        <f t="shared" ca="1" si="178"/>
        <v/>
      </c>
      <c r="EI1800" s="568"/>
      <c r="EJ1800" s="568" t="str">
        <f t="shared" ca="1" si="179"/>
        <v/>
      </c>
      <c r="EK1800" s="568"/>
      <c r="EM1800" s="187" t="str">
        <f t="shared" ca="1" si="180"/>
        <v/>
      </c>
      <c r="EN1800" s="568" t="str">
        <f t="shared" ca="1" si="181"/>
        <v/>
      </c>
      <c r="EO1800" s="568"/>
      <c r="EP1800" s="568" t="str">
        <f t="shared" ca="1" si="182"/>
        <v/>
      </c>
      <c r="EQ1800" s="568"/>
      <c r="ER1800" s="568" t="str">
        <f t="shared" ca="1" si="183"/>
        <v/>
      </c>
      <c r="ES1800" s="568"/>
      <c r="ET1800" s="568" t="str">
        <f t="shared" ca="1" si="184"/>
        <v/>
      </c>
      <c r="EU1800" s="568"/>
      <c r="EW1800" s="187" t="str">
        <f t="shared" ca="1" si="185"/>
        <v/>
      </c>
      <c r="EX1800" s="568" t="str">
        <f t="shared" ca="1" si="186"/>
        <v/>
      </c>
      <c r="EY1800" s="568"/>
      <c r="EZ1800" s="568" t="str">
        <f t="shared" ca="1" si="187"/>
        <v/>
      </c>
      <c r="FA1800" s="568"/>
      <c r="FB1800" s="568" t="str">
        <f t="shared" ca="1" si="188"/>
        <v/>
      </c>
      <c r="FC1800" s="568"/>
      <c r="FD1800" s="568" t="str">
        <f t="shared" ca="1" si="189"/>
        <v/>
      </c>
      <c r="FE1800" s="568"/>
      <c r="FG1800" s="187" t="str">
        <f t="shared" ca="1" si="190"/>
        <v/>
      </c>
      <c r="FH1800" s="568" t="str">
        <f t="shared" ca="1" si="191"/>
        <v/>
      </c>
      <c r="FI1800" s="568"/>
      <c r="FJ1800" s="568" t="str">
        <f t="shared" ca="1" si="192"/>
        <v/>
      </c>
      <c r="FK1800" s="568"/>
      <c r="FL1800" s="568" t="str">
        <f t="shared" ca="1" si="193"/>
        <v/>
      </c>
      <c r="FM1800" s="568"/>
      <c r="FN1800" s="568" t="str">
        <f t="shared" ca="1" si="194"/>
        <v/>
      </c>
      <c r="FO1800" s="568"/>
    </row>
    <row r="1801" spans="1:171" hidden="1">
      <c r="A1801" s="22">
        <v>29</v>
      </c>
      <c r="B1801" s="22" t="str">
        <f ca="1">IF(ISERROR(INDEX(WS,ROWS($A$1773:$A1801))),"",MID(INDEX(WS,ROWS($A$1773:$A1801)), FIND("]",INDEX(WS,ROWS($A$1773:$A1801)))+1,32))&amp;T(NOW())</f>
        <v/>
      </c>
      <c r="C1801" s="187" t="str">
        <f t="shared" ca="1" si="110"/>
        <v/>
      </c>
      <c r="D1801" s="568" t="str">
        <f t="shared" ca="1" si="111"/>
        <v/>
      </c>
      <c r="E1801" s="568"/>
      <c r="F1801" s="568" t="str">
        <f t="shared" ca="1" si="112"/>
        <v/>
      </c>
      <c r="G1801" s="568"/>
      <c r="H1801" s="568" t="str">
        <f t="shared" ca="1" si="113"/>
        <v/>
      </c>
      <c r="I1801" s="568"/>
      <c r="J1801" s="568" t="str">
        <f t="shared" ca="1" si="114"/>
        <v/>
      </c>
      <c r="K1801" s="568"/>
      <c r="M1801" s="187" t="str">
        <f t="shared" ca="1" si="115"/>
        <v/>
      </c>
      <c r="N1801" s="568" t="str">
        <f t="shared" ca="1" si="116"/>
        <v/>
      </c>
      <c r="O1801" s="568"/>
      <c r="P1801" s="568" t="str">
        <f t="shared" ca="1" si="117"/>
        <v/>
      </c>
      <c r="Q1801" s="568"/>
      <c r="R1801" s="568" t="str">
        <f t="shared" ca="1" si="118"/>
        <v/>
      </c>
      <c r="S1801" s="568"/>
      <c r="T1801" s="568" t="str">
        <f t="shared" ca="1" si="119"/>
        <v/>
      </c>
      <c r="U1801" s="568"/>
      <c r="W1801" s="187" t="str">
        <f t="shared" ca="1" si="120"/>
        <v/>
      </c>
      <c r="X1801" s="568" t="str">
        <f t="shared" ca="1" si="121"/>
        <v/>
      </c>
      <c r="Y1801" s="568"/>
      <c r="Z1801" s="568" t="str">
        <f t="shared" ca="1" si="122"/>
        <v/>
      </c>
      <c r="AA1801" s="568"/>
      <c r="AB1801" s="568" t="str">
        <f t="shared" ca="1" si="123"/>
        <v/>
      </c>
      <c r="AC1801" s="568"/>
      <c r="AD1801" s="568" t="str">
        <f t="shared" ca="1" si="124"/>
        <v/>
      </c>
      <c r="AE1801" s="568"/>
      <c r="AG1801" s="187" t="str">
        <f t="shared" ca="1" si="125"/>
        <v/>
      </c>
      <c r="AH1801" s="568" t="str">
        <f t="shared" ca="1" si="126"/>
        <v/>
      </c>
      <c r="AI1801" s="568"/>
      <c r="AJ1801" s="568" t="str">
        <f t="shared" ca="1" si="127"/>
        <v/>
      </c>
      <c r="AK1801" s="568"/>
      <c r="AL1801" s="568" t="str">
        <f t="shared" ca="1" si="128"/>
        <v/>
      </c>
      <c r="AM1801" s="568"/>
      <c r="AN1801" s="568" t="str">
        <f t="shared" ca="1" si="129"/>
        <v/>
      </c>
      <c r="AO1801" s="568"/>
      <c r="AQ1801" s="187" t="str">
        <f t="shared" ca="1" si="130"/>
        <v/>
      </c>
      <c r="AR1801" s="568" t="str">
        <f t="shared" ca="1" si="131"/>
        <v/>
      </c>
      <c r="AS1801" s="568"/>
      <c r="AT1801" s="568" t="str">
        <f t="shared" ca="1" si="132"/>
        <v/>
      </c>
      <c r="AU1801" s="568"/>
      <c r="AV1801" s="568" t="str">
        <f t="shared" ca="1" si="133"/>
        <v/>
      </c>
      <c r="AW1801" s="568"/>
      <c r="AX1801" s="568" t="str">
        <f t="shared" ca="1" si="134"/>
        <v/>
      </c>
      <c r="AY1801" s="568"/>
      <c r="BA1801" s="187" t="str">
        <f t="shared" ca="1" si="135"/>
        <v/>
      </c>
      <c r="BB1801" s="568" t="str">
        <f t="shared" ca="1" si="136"/>
        <v/>
      </c>
      <c r="BC1801" s="568"/>
      <c r="BD1801" s="568" t="str">
        <f t="shared" ca="1" si="137"/>
        <v/>
      </c>
      <c r="BE1801" s="568"/>
      <c r="BF1801" s="568" t="str">
        <f t="shared" ca="1" si="138"/>
        <v/>
      </c>
      <c r="BG1801" s="568"/>
      <c r="BH1801" s="568" t="str">
        <f t="shared" ca="1" si="139"/>
        <v/>
      </c>
      <c r="BI1801" s="568"/>
      <c r="BK1801" s="187" t="str">
        <f t="shared" ca="1" si="140"/>
        <v/>
      </c>
      <c r="BL1801" s="568" t="str">
        <f t="shared" ca="1" si="141"/>
        <v/>
      </c>
      <c r="BM1801" s="568"/>
      <c r="BN1801" s="568" t="str">
        <f t="shared" ca="1" si="142"/>
        <v/>
      </c>
      <c r="BO1801" s="568"/>
      <c r="BP1801" s="568" t="str">
        <f t="shared" ca="1" si="143"/>
        <v/>
      </c>
      <c r="BQ1801" s="568"/>
      <c r="BR1801" s="568" t="str">
        <f t="shared" ca="1" si="144"/>
        <v/>
      </c>
      <c r="BS1801" s="568"/>
      <c r="BU1801" s="187" t="str">
        <f t="shared" ca="1" si="145"/>
        <v/>
      </c>
      <c r="BV1801" s="568" t="str">
        <f t="shared" ca="1" si="146"/>
        <v/>
      </c>
      <c r="BW1801" s="568"/>
      <c r="BX1801" s="568" t="str">
        <f t="shared" ca="1" si="147"/>
        <v/>
      </c>
      <c r="BY1801" s="568"/>
      <c r="BZ1801" s="568" t="str">
        <f t="shared" ca="1" si="148"/>
        <v/>
      </c>
      <c r="CA1801" s="568"/>
      <c r="CB1801" s="568" t="str">
        <f t="shared" ca="1" si="149"/>
        <v/>
      </c>
      <c r="CC1801" s="568"/>
      <c r="CE1801" s="187" t="str">
        <f t="shared" ca="1" si="150"/>
        <v/>
      </c>
      <c r="CF1801" s="568" t="str">
        <f t="shared" ca="1" si="151"/>
        <v/>
      </c>
      <c r="CG1801" s="568"/>
      <c r="CH1801" s="568" t="str">
        <f t="shared" ca="1" si="152"/>
        <v/>
      </c>
      <c r="CI1801" s="568"/>
      <c r="CJ1801" s="568" t="str">
        <f t="shared" ca="1" si="153"/>
        <v/>
      </c>
      <c r="CK1801" s="568"/>
      <c r="CL1801" s="568" t="str">
        <f t="shared" ca="1" si="154"/>
        <v/>
      </c>
      <c r="CM1801" s="568"/>
      <c r="CO1801" s="187" t="str">
        <f t="shared" ca="1" si="155"/>
        <v/>
      </c>
      <c r="CP1801" s="568" t="str">
        <f t="shared" ca="1" si="156"/>
        <v/>
      </c>
      <c r="CQ1801" s="568"/>
      <c r="CR1801" s="568" t="str">
        <f t="shared" ca="1" si="157"/>
        <v/>
      </c>
      <c r="CS1801" s="568"/>
      <c r="CT1801" s="568" t="str">
        <f t="shared" ca="1" si="158"/>
        <v/>
      </c>
      <c r="CU1801" s="568"/>
      <c r="CV1801" s="568" t="str">
        <f t="shared" ca="1" si="159"/>
        <v/>
      </c>
      <c r="CW1801" s="568"/>
      <c r="CY1801" s="187" t="str">
        <f t="shared" ca="1" si="160"/>
        <v/>
      </c>
      <c r="CZ1801" s="568" t="str">
        <f t="shared" ca="1" si="161"/>
        <v/>
      </c>
      <c r="DA1801" s="568"/>
      <c r="DB1801" s="568" t="str">
        <f t="shared" ca="1" si="162"/>
        <v/>
      </c>
      <c r="DC1801" s="568"/>
      <c r="DD1801" s="568" t="str">
        <f t="shared" ca="1" si="163"/>
        <v/>
      </c>
      <c r="DE1801" s="568"/>
      <c r="DF1801" s="568" t="str">
        <f t="shared" ca="1" si="164"/>
        <v/>
      </c>
      <c r="DG1801" s="568"/>
      <c r="DI1801" s="187" t="str">
        <f t="shared" ca="1" si="165"/>
        <v/>
      </c>
      <c r="DJ1801" s="568" t="str">
        <f t="shared" ca="1" si="166"/>
        <v/>
      </c>
      <c r="DK1801" s="568"/>
      <c r="DL1801" s="568" t="str">
        <f t="shared" ca="1" si="167"/>
        <v/>
      </c>
      <c r="DM1801" s="568"/>
      <c r="DN1801" s="568" t="str">
        <f t="shared" ca="1" si="168"/>
        <v/>
      </c>
      <c r="DO1801" s="568"/>
      <c r="DP1801" s="568" t="str">
        <f t="shared" ca="1" si="169"/>
        <v/>
      </c>
      <c r="DQ1801" s="568"/>
      <c r="DS1801" s="187" t="str">
        <f t="shared" ca="1" si="170"/>
        <v/>
      </c>
      <c r="DT1801" s="568" t="str">
        <f t="shared" ca="1" si="171"/>
        <v/>
      </c>
      <c r="DU1801" s="568"/>
      <c r="DV1801" s="568" t="str">
        <f t="shared" ca="1" si="172"/>
        <v/>
      </c>
      <c r="DW1801" s="568"/>
      <c r="DX1801" s="568" t="str">
        <f t="shared" ca="1" si="173"/>
        <v/>
      </c>
      <c r="DY1801" s="568"/>
      <c r="DZ1801" s="568" t="str">
        <f t="shared" ca="1" si="174"/>
        <v/>
      </c>
      <c r="EA1801" s="568"/>
      <c r="EC1801" s="187" t="str">
        <f t="shared" ca="1" si="175"/>
        <v/>
      </c>
      <c r="ED1801" s="568" t="str">
        <f t="shared" ca="1" si="176"/>
        <v/>
      </c>
      <c r="EE1801" s="568"/>
      <c r="EF1801" s="568" t="str">
        <f t="shared" ca="1" si="177"/>
        <v/>
      </c>
      <c r="EG1801" s="568"/>
      <c r="EH1801" s="568" t="str">
        <f t="shared" ca="1" si="178"/>
        <v/>
      </c>
      <c r="EI1801" s="568"/>
      <c r="EJ1801" s="568" t="str">
        <f t="shared" ca="1" si="179"/>
        <v/>
      </c>
      <c r="EK1801" s="568"/>
      <c r="EM1801" s="187" t="str">
        <f t="shared" ca="1" si="180"/>
        <v/>
      </c>
      <c r="EN1801" s="568" t="str">
        <f t="shared" ca="1" si="181"/>
        <v/>
      </c>
      <c r="EO1801" s="568"/>
      <c r="EP1801" s="568" t="str">
        <f t="shared" ca="1" si="182"/>
        <v/>
      </c>
      <c r="EQ1801" s="568"/>
      <c r="ER1801" s="568" t="str">
        <f t="shared" ca="1" si="183"/>
        <v/>
      </c>
      <c r="ES1801" s="568"/>
      <c r="ET1801" s="568" t="str">
        <f t="shared" ca="1" si="184"/>
        <v/>
      </c>
      <c r="EU1801" s="568"/>
      <c r="EW1801" s="187" t="str">
        <f t="shared" ca="1" si="185"/>
        <v/>
      </c>
      <c r="EX1801" s="568" t="str">
        <f t="shared" ca="1" si="186"/>
        <v/>
      </c>
      <c r="EY1801" s="568"/>
      <c r="EZ1801" s="568" t="str">
        <f t="shared" ca="1" si="187"/>
        <v/>
      </c>
      <c r="FA1801" s="568"/>
      <c r="FB1801" s="568" t="str">
        <f t="shared" ca="1" si="188"/>
        <v/>
      </c>
      <c r="FC1801" s="568"/>
      <c r="FD1801" s="568" t="str">
        <f t="shared" ca="1" si="189"/>
        <v/>
      </c>
      <c r="FE1801" s="568"/>
      <c r="FG1801" s="187" t="str">
        <f t="shared" ca="1" si="190"/>
        <v/>
      </c>
      <c r="FH1801" s="568" t="str">
        <f t="shared" ca="1" si="191"/>
        <v/>
      </c>
      <c r="FI1801" s="568"/>
      <c r="FJ1801" s="568" t="str">
        <f t="shared" ca="1" si="192"/>
        <v/>
      </c>
      <c r="FK1801" s="568"/>
      <c r="FL1801" s="568" t="str">
        <f t="shared" ca="1" si="193"/>
        <v/>
      </c>
      <c r="FM1801" s="568"/>
      <c r="FN1801" s="568" t="str">
        <f t="shared" ca="1" si="194"/>
        <v/>
      </c>
      <c r="FO1801" s="568"/>
    </row>
    <row r="1802" spans="1:171" hidden="1">
      <c r="A1802" s="22">
        <v>30</v>
      </c>
      <c r="B1802" s="22" t="str">
        <f ca="1">IF(ISERROR(INDEX(WS,ROWS($A$1773:$A1802))),"",MID(INDEX(WS,ROWS($A$1773:$A1802)), FIND("]",INDEX(WS,ROWS($A$1773:$A1802)))+1,32))&amp;T(NOW())</f>
        <v/>
      </c>
      <c r="C1802" s="187" t="str">
        <f t="shared" ca="1" si="110"/>
        <v/>
      </c>
      <c r="D1802" s="568" t="str">
        <f t="shared" ca="1" si="111"/>
        <v/>
      </c>
      <c r="E1802" s="568"/>
      <c r="F1802" s="568" t="str">
        <f t="shared" ca="1" si="112"/>
        <v/>
      </c>
      <c r="G1802" s="568"/>
      <c r="H1802" s="568" t="str">
        <f t="shared" ca="1" si="113"/>
        <v/>
      </c>
      <c r="I1802" s="568"/>
      <c r="J1802" s="568" t="str">
        <f t="shared" ca="1" si="114"/>
        <v/>
      </c>
      <c r="K1802" s="568"/>
      <c r="M1802" s="187" t="str">
        <f t="shared" ca="1" si="115"/>
        <v/>
      </c>
      <c r="N1802" s="568" t="str">
        <f t="shared" ca="1" si="116"/>
        <v/>
      </c>
      <c r="O1802" s="568"/>
      <c r="P1802" s="568" t="str">
        <f t="shared" ca="1" si="117"/>
        <v/>
      </c>
      <c r="Q1802" s="568"/>
      <c r="R1802" s="568" t="str">
        <f t="shared" ca="1" si="118"/>
        <v/>
      </c>
      <c r="S1802" s="568"/>
      <c r="T1802" s="568" t="str">
        <f t="shared" ca="1" si="119"/>
        <v/>
      </c>
      <c r="U1802" s="568"/>
      <c r="W1802" s="187" t="str">
        <f t="shared" ca="1" si="120"/>
        <v/>
      </c>
      <c r="X1802" s="568" t="str">
        <f t="shared" ca="1" si="121"/>
        <v/>
      </c>
      <c r="Y1802" s="568"/>
      <c r="Z1802" s="568" t="str">
        <f t="shared" ca="1" si="122"/>
        <v/>
      </c>
      <c r="AA1802" s="568"/>
      <c r="AB1802" s="568" t="str">
        <f t="shared" ca="1" si="123"/>
        <v/>
      </c>
      <c r="AC1802" s="568"/>
      <c r="AD1802" s="568" t="str">
        <f t="shared" ca="1" si="124"/>
        <v/>
      </c>
      <c r="AE1802" s="568"/>
      <c r="AG1802" s="187" t="str">
        <f t="shared" ca="1" si="125"/>
        <v/>
      </c>
      <c r="AH1802" s="568" t="str">
        <f t="shared" ca="1" si="126"/>
        <v/>
      </c>
      <c r="AI1802" s="568"/>
      <c r="AJ1802" s="568" t="str">
        <f t="shared" ca="1" si="127"/>
        <v/>
      </c>
      <c r="AK1802" s="568"/>
      <c r="AL1802" s="568" t="str">
        <f t="shared" ca="1" si="128"/>
        <v/>
      </c>
      <c r="AM1802" s="568"/>
      <c r="AN1802" s="568" t="str">
        <f t="shared" ca="1" si="129"/>
        <v/>
      </c>
      <c r="AO1802" s="568"/>
      <c r="AQ1802" s="187" t="str">
        <f t="shared" ca="1" si="130"/>
        <v/>
      </c>
      <c r="AR1802" s="568" t="str">
        <f t="shared" ca="1" si="131"/>
        <v/>
      </c>
      <c r="AS1802" s="568"/>
      <c r="AT1802" s="568" t="str">
        <f t="shared" ca="1" si="132"/>
        <v/>
      </c>
      <c r="AU1802" s="568"/>
      <c r="AV1802" s="568" t="str">
        <f t="shared" ca="1" si="133"/>
        <v/>
      </c>
      <c r="AW1802" s="568"/>
      <c r="AX1802" s="568" t="str">
        <f t="shared" ca="1" si="134"/>
        <v/>
      </c>
      <c r="AY1802" s="568"/>
      <c r="BA1802" s="187" t="str">
        <f t="shared" ca="1" si="135"/>
        <v/>
      </c>
      <c r="BB1802" s="568" t="str">
        <f t="shared" ca="1" si="136"/>
        <v/>
      </c>
      <c r="BC1802" s="568"/>
      <c r="BD1802" s="568" t="str">
        <f t="shared" ca="1" si="137"/>
        <v/>
      </c>
      <c r="BE1802" s="568"/>
      <c r="BF1802" s="568" t="str">
        <f t="shared" ca="1" si="138"/>
        <v/>
      </c>
      <c r="BG1802" s="568"/>
      <c r="BH1802" s="568" t="str">
        <f t="shared" ca="1" si="139"/>
        <v/>
      </c>
      <c r="BI1802" s="568"/>
      <c r="BK1802" s="187" t="str">
        <f t="shared" ca="1" si="140"/>
        <v/>
      </c>
      <c r="BL1802" s="568" t="str">
        <f t="shared" ca="1" si="141"/>
        <v/>
      </c>
      <c r="BM1802" s="568"/>
      <c r="BN1802" s="568" t="str">
        <f t="shared" ca="1" si="142"/>
        <v/>
      </c>
      <c r="BO1802" s="568"/>
      <c r="BP1802" s="568" t="str">
        <f t="shared" ca="1" si="143"/>
        <v/>
      </c>
      <c r="BQ1802" s="568"/>
      <c r="BR1802" s="568" t="str">
        <f t="shared" ca="1" si="144"/>
        <v/>
      </c>
      <c r="BS1802" s="568"/>
      <c r="BU1802" s="187" t="str">
        <f t="shared" ca="1" si="145"/>
        <v/>
      </c>
      <c r="BV1802" s="568" t="str">
        <f t="shared" ca="1" si="146"/>
        <v/>
      </c>
      <c r="BW1802" s="568"/>
      <c r="BX1802" s="568" t="str">
        <f t="shared" ca="1" si="147"/>
        <v/>
      </c>
      <c r="BY1802" s="568"/>
      <c r="BZ1802" s="568" t="str">
        <f t="shared" ca="1" si="148"/>
        <v/>
      </c>
      <c r="CA1802" s="568"/>
      <c r="CB1802" s="568" t="str">
        <f t="shared" ca="1" si="149"/>
        <v/>
      </c>
      <c r="CC1802" s="568"/>
      <c r="CE1802" s="187" t="str">
        <f t="shared" ca="1" si="150"/>
        <v/>
      </c>
      <c r="CF1802" s="568" t="str">
        <f t="shared" ca="1" si="151"/>
        <v/>
      </c>
      <c r="CG1802" s="568"/>
      <c r="CH1802" s="568" t="str">
        <f t="shared" ca="1" si="152"/>
        <v/>
      </c>
      <c r="CI1802" s="568"/>
      <c r="CJ1802" s="568" t="str">
        <f t="shared" ca="1" si="153"/>
        <v/>
      </c>
      <c r="CK1802" s="568"/>
      <c r="CL1802" s="568" t="str">
        <f t="shared" ca="1" si="154"/>
        <v/>
      </c>
      <c r="CM1802" s="568"/>
      <c r="CO1802" s="187" t="str">
        <f t="shared" ca="1" si="155"/>
        <v/>
      </c>
      <c r="CP1802" s="568" t="str">
        <f t="shared" ca="1" si="156"/>
        <v/>
      </c>
      <c r="CQ1802" s="568"/>
      <c r="CR1802" s="568" t="str">
        <f t="shared" ca="1" si="157"/>
        <v/>
      </c>
      <c r="CS1802" s="568"/>
      <c r="CT1802" s="568" t="str">
        <f t="shared" ca="1" si="158"/>
        <v/>
      </c>
      <c r="CU1802" s="568"/>
      <c r="CV1802" s="568" t="str">
        <f t="shared" ca="1" si="159"/>
        <v/>
      </c>
      <c r="CW1802" s="568"/>
      <c r="CY1802" s="187" t="str">
        <f t="shared" ca="1" si="160"/>
        <v/>
      </c>
      <c r="CZ1802" s="568" t="str">
        <f t="shared" ca="1" si="161"/>
        <v/>
      </c>
      <c r="DA1802" s="568"/>
      <c r="DB1802" s="568" t="str">
        <f t="shared" ca="1" si="162"/>
        <v/>
      </c>
      <c r="DC1802" s="568"/>
      <c r="DD1802" s="568" t="str">
        <f t="shared" ca="1" si="163"/>
        <v/>
      </c>
      <c r="DE1802" s="568"/>
      <c r="DF1802" s="568" t="str">
        <f t="shared" ca="1" si="164"/>
        <v/>
      </c>
      <c r="DG1802" s="568"/>
      <c r="DI1802" s="187" t="str">
        <f t="shared" ca="1" si="165"/>
        <v/>
      </c>
      <c r="DJ1802" s="568" t="str">
        <f t="shared" ca="1" si="166"/>
        <v/>
      </c>
      <c r="DK1802" s="568"/>
      <c r="DL1802" s="568" t="str">
        <f t="shared" ca="1" si="167"/>
        <v/>
      </c>
      <c r="DM1802" s="568"/>
      <c r="DN1802" s="568" t="str">
        <f t="shared" ca="1" si="168"/>
        <v/>
      </c>
      <c r="DO1802" s="568"/>
      <c r="DP1802" s="568" t="str">
        <f t="shared" ca="1" si="169"/>
        <v/>
      </c>
      <c r="DQ1802" s="568"/>
      <c r="DS1802" s="187" t="str">
        <f t="shared" ca="1" si="170"/>
        <v/>
      </c>
      <c r="DT1802" s="568" t="str">
        <f t="shared" ca="1" si="171"/>
        <v/>
      </c>
      <c r="DU1802" s="568"/>
      <c r="DV1802" s="568" t="str">
        <f t="shared" ca="1" si="172"/>
        <v/>
      </c>
      <c r="DW1802" s="568"/>
      <c r="DX1802" s="568" t="str">
        <f t="shared" ca="1" si="173"/>
        <v/>
      </c>
      <c r="DY1802" s="568"/>
      <c r="DZ1802" s="568" t="str">
        <f t="shared" ca="1" si="174"/>
        <v/>
      </c>
      <c r="EA1802" s="568"/>
      <c r="EC1802" s="187" t="str">
        <f t="shared" ca="1" si="175"/>
        <v/>
      </c>
      <c r="ED1802" s="568" t="str">
        <f t="shared" ca="1" si="176"/>
        <v/>
      </c>
      <c r="EE1802" s="568"/>
      <c r="EF1802" s="568" t="str">
        <f t="shared" ca="1" si="177"/>
        <v/>
      </c>
      <c r="EG1802" s="568"/>
      <c r="EH1802" s="568" t="str">
        <f t="shared" ca="1" si="178"/>
        <v/>
      </c>
      <c r="EI1802" s="568"/>
      <c r="EJ1802" s="568" t="str">
        <f t="shared" ca="1" si="179"/>
        <v/>
      </c>
      <c r="EK1802" s="568"/>
      <c r="EM1802" s="187" t="str">
        <f t="shared" ca="1" si="180"/>
        <v/>
      </c>
      <c r="EN1802" s="568" t="str">
        <f t="shared" ca="1" si="181"/>
        <v/>
      </c>
      <c r="EO1802" s="568"/>
      <c r="EP1802" s="568" t="str">
        <f t="shared" ca="1" si="182"/>
        <v/>
      </c>
      <c r="EQ1802" s="568"/>
      <c r="ER1802" s="568" t="str">
        <f t="shared" ca="1" si="183"/>
        <v/>
      </c>
      <c r="ES1802" s="568"/>
      <c r="ET1802" s="568" t="str">
        <f t="shared" ca="1" si="184"/>
        <v/>
      </c>
      <c r="EU1802" s="568"/>
      <c r="EW1802" s="187" t="str">
        <f t="shared" ca="1" si="185"/>
        <v/>
      </c>
      <c r="EX1802" s="568" t="str">
        <f t="shared" ca="1" si="186"/>
        <v/>
      </c>
      <c r="EY1802" s="568"/>
      <c r="EZ1802" s="568" t="str">
        <f t="shared" ca="1" si="187"/>
        <v/>
      </c>
      <c r="FA1802" s="568"/>
      <c r="FB1802" s="568" t="str">
        <f t="shared" ca="1" si="188"/>
        <v/>
      </c>
      <c r="FC1802" s="568"/>
      <c r="FD1802" s="568" t="str">
        <f t="shared" ca="1" si="189"/>
        <v/>
      </c>
      <c r="FE1802" s="568"/>
      <c r="FG1802" s="187" t="str">
        <f t="shared" ca="1" si="190"/>
        <v/>
      </c>
      <c r="FH1802" s="568" t="str">
        <f t="shared" ca="1" si="191"/>
        <v/>
      </c>
      <c r="FI1802" s="568"/>
      <c r="FJ1802" s="568" t="str">
        <f t="shared" ca="1" si="192"/>
        <v/>
      </c>
      <c r="FK1802" s="568"/>
      <c r="FL1802" s="568" t="str">
        <f t="shared" ca="1" si="193"/>
        <v/>
      </c>
      <c r="FM1802" s="568"/>
      <c r="FN1802" s="568" t="str">
        <f t="shared" ca="1" si="194"/>
        <v/>
      </c>
      <c r="FO1802" s="568"/>
    </row>
    <row r="1803" spans="1:171" hidden="1">
      <c r="A1803" s="22">
        <v>31</v>
      </c>
      <c r="B1803" s="22" t="str">
        <f ca="1">IF(ISERROR(INDEX(WS,ROWS($A$1773:$A1803))),"",MID(INDEX(WS,ROWS($A$1773:$A1803)), FIND("]",INDEX(WS,ROWS($A$1773:$A1803)))+1,32))&amp;T(NOW())</f>
        <v/>
      </c>
      <c r="C1803" s="187" t="str">
        <f t="shared" ca="1" si="110"/>
        <v/>
      </c>
      <c r="D1803" s="568" t="str">
        <f t="shared" ca="1" si="111"/>
        <v/>
      </c>
      <c r="E1803" s="568"/>
      <c r="F1803" s="568" t="str">
        <f t="shared" ca="1" si="112"/>
        <v/>
      </c>
      <c r="G1803" s="568"/>
      <c r="H1803" s="568" t="str">
        <f t="shared" ca="1" si="113"/>
        <v/>
      </c>
      <c r="I1803" s="568"/>
      <c r="J1803" s="568" t="str">
        <f t="shared" ca="1" si="114"/>
        <v/>
      </c>
      <c r="K1803" s="568"/>
      <c r="M1803" s="187" t="str">
        <f t="shared" ca="1" si="115"/>
        <v/>
      </c>
      <c r="N1803" s="568" t="str">
        <f t="shared" ca="1" si="116"/>
        <v/>
      </c>
      <c r="O1803" s="568"/>
      <c r="P1803" s="568" t="str">
        <f t="shared" ca="1" si="117"/>
        <v/>
      </c>
      <c r="Q1803" s="568"/>
      <c r="R1803" s="568" t="str">
        <f t="shared" ca="1" si="118"/>
        <v/>
      </c>
      <c r="S1803" s="568"/>
      <c r="T1803" s="568" t="str">
        <f t="shared" ca="1" si="119"/>
        <v/>
      </c>
      <c r="U1803" s="568"/>
      <c r="W1803" s="187" t="str">
        <f t="shared" ca="1" si="120"/>
        <v/>
      </c>
      <c r="X1803" s="568" t="str">
        <f t="shared" ca="1" si="121"/>
        <v/>
      </c>
      <c r="Y1803" s="568"/>
      <c r="Z1803" s="568" t="str">
        <f t="shared" ca="1" si="122"/>
        <v/>
      </c>
      <c r="AA1803" s="568"/>
      <c r="AB1803" s="568" t="str">
        <f t="shared" ca="1" si="123"/>
        <v/>
      </c>
      <c r="AC1803" s="568"/>
      <c r="AD1803" s="568" t="str">
        <f t="shared" ca="1" si="124"/>
        <v/>
      </c>
      <c r="AE1803" s="568"/>
      <c r="AG1803" s="187" t="str">
        <f t="shared" ca="1" si="125"/>
        <v/>
      </c>
      <c r="AH1803" s="568" t="str">
        <f t="shared" ca="1" si="126"/>
        <v/>
      </c>
      <c r="AI1803" s="568"/>
      <c r="AJ1803" s="568" t="str">
        <f t="shared" ca="1" si="127"/>
        <v/>
      </c>
      <c r="AK1803" s="568"/>
      <c r="AL1803" s="568" t="str">
        <f t="shared" ca="1" si="128"/>
        <v/>
      </c>
      <c r="AM1803" s="568"/>
      <c r="AN1803" s="568" t="str">
        <f t="shared" ca="1" si="129"/>
        <v/>
      </c>
      <c r="AO1803" s="568"/>
      <c r="AQ1803" s="187" t="str">
        <f t="shared" ca="1" si="130"/>
        <v/>
      </c>
      <c r="AR1803" s="568" t="str">
        <f t="shared" ca="1" si="131"/>
        <v/>
      </c>
      <c r="AS1803" s="568"/>
      <c r="AT1803" s="568" t="str">
        <f t="shared" ca="1" si="132"/>
        <v/>
      </c>
      <c r="AU1803" s="568"/>
      <c r="AV1803" s="568" t="str">
        <f t="shared" ca="1" si="133"/>
        <v/>
      </c>
      <c r="AW1803" s="568"/>
      <c r="AX1803" s="568" t="str">
        <f t="shared" ca="1" si="134"/>
        <v/>
      </c>
      <c r="AY1803" s="568"/>
      <c r="BA1803" s="187" t="str">
        <f t="shared" ca="1" si="135"/>
        <v/>
      </c>
      <c r="BB1803" s="568" t="str">
        <f t="shared" ca="1" si="136"/>
        <v/>
      </c>
      <c r="BC1803" s="568"/>
      <c r="BD1803" s="568" t="str">
        <f t="shared" ca="1" si="137"/>
        <v/>
      </c>
      <c r="BE1803" s="568"/>
      <c r="BF1803" s="568" t="str">
        <f t="shared" ca="1" si="138"/>
        <v/>
      </c>
      <c r="BG1803" s="568"/>
      <c r="BH1803" s="568" t="str">
        <f t="shared" ca="1" si="139"/>
        <v/>
      </c>
      <c r="BI1803" s="568"/>
      <c r="BK1803" s="187" t="str">
        <f t="shared" ca="1" si="140"/>
        <v/>
      </c>
      <c r="BL1803" s="568" t="str">
        <f t="shared" ca="1" si="141"/>
        <v/>
      </c>
      <c r="BM1803" s="568"/>
      <c r="BN1803" s="568" t="str">
        <f t="shared" ca="1" si="142"/>
        <v/>
      </c>
      <c r="BO1803" s="568"/>
      <c r="BP1803" s="568" t="str">
        <f t="shared" ca="1" si="143"/>
        <v/>
      </c>
      <c r="BQ1803" s="568"/>
      <c r="BR1803" s="568" t="str">
        <f t="shared" ca="1" si="144"/>
        <v/>
      </c>
      <c r="BS1803" s="568"/>
      <c r="BU1803" s="187" t="str">
        <f t="shared" ca="1" si="145"/>
        <v/>
      </c>
      <c r="BV1803" s="568" t="str">
        <f t="shared" ca="1" si="146"/>
        <v/>
      </c>
      <c r="BW1803" s="568"/>
      <c r="BX1803" s="568" t="str">
        <f t="shared" ca="1" si="147"/>
        <v/>
      </c>
      <c r="BY1803" s="568"/>
      <c r="BZ1803" s="568" t="str">
        <f t="shared" ca="1" si="148"/>
        <v/>
      </c>
      <c r="CA1803" s="568"/>
      <c r="CB1803" s="568" t="str">
        <f t="shared" ca="1" si="149"/>
        <v/>
      </c>
      <c r="CC1803" s="568"/>
      <c r="CE1803" s="187" t="str">
        <f t="shared" ca="1" si="150"/>
        <v/>
      </c>
      <c r="CF1803" s="568" t="str">
        <f t="shared" ca="1" si="151"/>
        <v/>
      </c>
      <c r="CG1803" s="568"/>
      <c r="CH1803" s="568" t="str">
        <f t="shared" ca="1" si="152"/>
        <v/>
      </c>
      <c r="CI1803" s="568"/>
      <c r="CJ1803" s="568" t="str">
        <f t="shared" ca="1" si="153"/>
        <v/>
      </c>
      <c r="CK1803" s="568"/>
      <c r="CL1803" s="568" t="str">
        <f t="shared" ca="1" si="154"/>
        <v/>
      </c>
      <c r="CM1803" s="568"/>
      <c r="CO1803" s="187" t="str">
        <f t="shared" ca="1" si="155"/>
        <v/>
      </c>
      <c r="CP1803" s="568" t="str">
        <f t="shared" ca="1" si="156"/>
        <v/>
      </c>
      <c r="CQ1803" s="568"/>
      <c r="CR1803" s="568" t="str">
        <f t="shared" ca="1" si="157"/>
        <v/>
      </c>
      <c r="CS1803" s="568"/>
      <c r="CT1803" s="568" t="str">
        <f t="shared" ca="1" si="158"/>
        <v/>
      </c>
      <c r="CU1803" s="568"/>
      <c r="CV1803" s="568" t="str">
        <f t="shared" ca="1" si="159"/>
        <v/>
      </c>
      <c r="CW1803" s="568"/>
      <c r="CY1803" s="187" t="str">
        <f t="shared" ca="1" si="160"/>
        <v/>
      </c>
      <c r="CZ1803" s="568" t="str">
        <f t="shared" ca="1" si="161"/>
        <v/>
      </c>
      <c r="DA1803" s="568"/>
      <c r="DB1803" s="568" t="str">
        <f t="shared" ca="1" si="162"/>
        <v/>
      </c>
      <c r="DC1803" s="568"/>
      <c r="DD1803" s="568" t="str">
        <f t="shared" ca="1" si="163"/>
        <v/>
      </c>
      <c r="DE1803" s="568"/>
      <c r="DF1803" s="568" t="str">
        <f t="shared" ca="1" si="164"/>
        <v/>
      </c>
      <c r="DG1803" s="568"/>
      <c r="DI1803" s="187" t="str">
        <f t="shared" ca="1" si="165"/>
        <v/>
      </c>
      <c r="DJ1803" s="568" t="str">
        <f t="shared" ca="1" si="166"/>
        <v/>
      </c>
      <c r="DK1803" s="568"/>
      <c r="DL1803" s="568" t="str">
        <f t="shared" ca="1" si="167"/>
        <v/>
      </c>
      <c r="DM1803" s="568"/>
      <c r="DN1803" s="568" t="str">
        <f t="shared" ca="1" si="168"/>
        <v/>
      </c>
      <c r="DO1803" s="568"/>
      <c r="DP1803" s="568" t="str">
        <f t="shared" ca="1" si="169"/>
        <v/>
      </c>
      <c r="DQ1803" s="568"/>
      <c r="DS1803" s="187" t="str">
        <f t="shared" ca="1" si="170"/>
        <v/>
      </c>
      <c r="DT1803" s="568" t="str">
        <f t="shared" ca="1" si="171"/>
        <v/>
      </c>
      <c r="DU1803" s="568"/>
      <c r="DV1803" s="568" t="str">
        <f t="shared" ca="1" si="172"/>
        <v/>
      </c>
      <c r="DW1803" s="568"/>
      <c r="DX1803" s="568" t="str">
        <f t="shared" ca="1" si="173"/>
        <v/>
      </c>
      <c r="DY1803" s="568"/>
      <c r="DZ1803" s="568" t="str">
        <f t="shared" ca="1" si="174"/>
        <v/>
      </c>
      <c r="EA1803" s="568"/>
      <c r="EC1803" s="187" t="str">
        <f t="shared" ca="1" si="175"/>
        <v/>
      </c>
      <c r="ED1803" s="568" t="str">
        <f t="shared" ca="1" si="176"/>
        <v/>
      </c>
      <c r="EE1803" s="568"/>
      <c r="EF1803" s="568" t="str">
        <f t="shared" ca="1" si="177"/>
        <v/>
      </c>
      <c r="EG1803" s="568"/>
      <c r="EH1803" s="568" t="str">
        <f t="shared" ca="1" si="178"/>
        <v/>
      </c>
      <c r="EI1803" s="568"/>
      <c r="EJ1803" s="568" t="str">
        <f t="shared" ca="1" si="179"/>
        <v/>
      </c>
      <c r="EK1803" s="568"/>
      <c r="EM1803" s="187" t="str">
        <f t="shared" ca="1" si="180"/>
        <v/>
      </c>
      <c r="EN1803" s="568" t="str">
        <f t="shared" ca="1" si="181"/>
        <v/>
      </c>
      <c r="EO1803" s="568"/>
      <c r="EP1803" s="568" t="str">
        <f t="shared" ca="1" si="182"/>
        <v/>
      </c>
      <c r="EQ1803" s="568"/>
      <c r="ER1803" s="568" t="str">
        <f t="shared" ca="1" si="183"/>
        <v/>
      </c>
      <c r="ES1803" s="568"/>
      <c r="ET1803" s="568" t="str">
        <f t="shared" ca="1" si="184"/>
        <v/>
      </c>
      <c r="EU1803" s="568"/>
      <c r="EW1803" s="187" t="str">
        <f t="shared" ca="1" si="185"/>
        <v/>
      </c>
      <c r="EX1803" s="568" t="str">
        <f t="shared" ca="1" si="186"/>
        <v/>
      </c>
      <c r="EY1803" s="568"/>
      <c r="EZ1803" s="568" t="str">
        <f t="shared" ca="1" si="187"/>
        <v/>
      </c>
      <c r="FA1803" s="568"/>
      <c r="FB1803" s="568" t="str">
        <f t="shared" ca="1" si="188"/>
        <v/>
      </c>
      <c r="FC1803" s="568"/>
      <c r="FD1803" s="568" t="str">
        <f t="shared" ca="1" si="189"/>
        <v/>
      </c>
      <c r="FE1803" s="568"/>
      <c r="FG1803" s="187" t="str">
        <f t="shared" ca="1" si="190"/>
        <v/>
      </c>
      <c r="FH1803" s="568" t="str">
        <f t="shared" ca="1" si="191"/>
        <v/>
      </c>
      <c r="FI1803" s="568"/>
      <c r="FJ1803" s="568" t="str">
        <f t="shared" ca="1" si="192"/>
        <v/>
      </c>
      <c r="FK1803" s="568"/>
      <c r="FL1803" s="568" t="str">
        <f t="shared" ca="1" si="193"/>
        <v/>
      </c>
      <c r="FM1803" s="568"/>
      <c r="FN1803" s="568" t="str">
        <f t="shared" ca="1" si="194"/>
        <v/>
      </c>
      <c r="FO1803" s="568"/>
    </row>
    <row r="1804" spans="1:171" hidden="1">
      <c r="A1804" s="22">
        <v>32</v>
      </c>
      <c r="B1804" s="22" t="str">
        <f ca="1">IF(ISERROR(INDEX(WS,ROWS($A$1773:$A1804))),"",MID(INDEX(WS,ROWS($A$1773:$A1804)), FIND("]",INDEX(WS,ROWS($A$1773:$A1804)))+1,32))&amp;T(NOW())</f>
        <v/>
      </c>
      <c r="C1804" s="187" t="str">
        <f t="shared" ca="1" si="110"/>
        <v/>
      </c>
      <c r="D1804" s="568" t="str">
        <f t="shared" ca="1" si="111"/>
        <v/>
      </c>
      <c r="E1804" s="568"/>
      <c r="F1804" s="568" t="str">
        <f t="shared" ca="1" si="112"/>
        <v/>
      </c>
      <c r="G1804" s="568"/>
      <c r="H1804" s="568" t="str">
        <f t="shared" ca="1" si="113"/>
        <v/>
      </c>
      <c r="I1804" s="568"/>
      <c r="J1804" s="568" t="str">
        <f t="shared" ca="1" si="114"/>
        <v/>
      </c>
      <c r="K1804" s="568"/>
      <c r="M1804" s="187" t="str">
        <f t="shared" ca="1" si="115"/>
        <v/>
      </c>
      <c r="N1804" s="568" t="str">
        <f t="shared" ca="1" si="116"/>
        <v/>
      </c>
      <c r="O1804" s="568"/>
      <c r="P1804" s="568" t="str">
        <f t="shared" ca="1" si="117"/>
        <v/>
      </c>
      <c r="Q1804" s="568"/>
      <c r="R1804" s="568" t="str">
        <f t="shared" ca="1" si="118"/>
        <v/>
      </c>
      <c r="S1804" s="568"/>
      <c r="T1804" s="568" t="str">
        <f t="shared" ca="1" si="119"/>
        <v/>
      </c>
      <c r="U1804" s="568"/>
      <c r="W1804" s="187" t="str">
        <f t="shared" ca="1" si="120"/>
        <v/>
      </c>
      <c r="X1804" s="568" t="str">
        <f t="shared" ca="1" si="121"/>
        <v/>
      </c>
      <c r="Y1804" s="568"/>
      <c r="Z1804" s="568" t="str">
        <f t="shared" ca="1" si="122"/>
        <v/>
      </c>
      <c r="AA1804" s="568"/>
      <c r="AB1804" s="568" t="str">
        <f t="shared" ca="1" si="123"/>
        <v/>
      </c>
      <c r="AC1804" s="568"/>
      <c r="AD1804" s="568" t="str">
        <f t="shared" ca="1" si="124"/>
        <v/>
      </c>
      <c r="AE1804" s="568"/>
      <c r="AG1804" s="187" t="str">
        <f t="shared" ca="1" si="125"/>
        <v/>
      </c>
      <c r="AH1804" s="568" t="str">
        <f t="shared" ca="1" si="126"/>
        <v/>
      </c>
      <c r="AI1804" s="568"/>
      <c r="AJ1804" s="568" t="str">
        <f t="shared" ca="1" si="127"/>
        <v/>
      </c>
      <c r="AK1804" s="568"/>
      <c r="AL1804" s="568" t="str">
        <f t="shared" ca="1" si="128"/>
        <v/>
      </c>
      <c r="AM1804" s="568"/>
      <c r="AN1804" s="568" t="str">
        <f t="shared" ca="1" si="129"/>
        <v/>
      </c>
      <c r="AO1804" s="568"/>
      <c r="AQ1804" s="187" t="str">
        <f t="shared" ca="1" si="130"/>
        <v/>
      </c>
      <c r="AR1804" s="568" t="str">
        <f t="shared" ca="1" si="131"/>
        <v/>
      </c>
      <c r="AS1804" s="568"/>
      <c r="AT1804" s="568" t="str">
        <f t="shared" ca="1" si="132"/>
        <v/>
      </c>
      <c r="AU1804" s="568"/>
      <c r="AV1804" s="568" t="str">
        <f t="shared" ca="1" si="133"/>
        <v/>
      </c>
      <c r="AW1804" s="568"/>
      <c r="AX1804" s="568" t="str">
        <f t="shared" ca="1" si="134"/>
        <v/>
      </c>
      <c r="AY1804" s="568"/>
      <c r="BA1804" s="187" t="str">
        <f t="shared" ca="1" si="135"/>
        <v/>
      </c>
      <c r="BB1804" s="568" t="str">
        <f t="shared" ca="1" si="136"/>
        <v/>
      </c>
      <c r="BC1804" s="568"/>
      <c r="BD1804" s="568" t="str">
        <f t="shared" ca="1" si="137"/>
        <v/>
      </c>
      <c r="BE1804" s="568"/>
      <c r="BF1804" s="568" t="str">
        <f t="shared" ca="1" si="138"/>
        <v/>
      </c>
      <c r="BG1804" s="568"/>
      <c r="BH1804" s="568" t="str">
        <f t="shared" ca="1" si="139"/>
        <v/>
      </c>
      <c r="BI1804" s="568"/>
      <c r="BK1804" s="187" t="str">
        <f t="shared" ca="1" si="140"/>
        <v/>
      </c>
      <c r="BL1804" s="568" t="str">
        <f t="shared" ca="1" si="141"/>
        <v/>
      </c>
      <c r="BM1804" s="568"/>
      <c r="BN1804" s="568" t="str">
        <f t="shared" ca="1" si="142"/>
        <v/>
      </c>
      <c r="BO1804" s="568"/>
      <c r="BP1804" s="568" t="str">
        <f t="shared" ca="1" si="143"/>
        <v/>
      </c>
      <c r="BQ1804" s="568"/>
      <c r="BR1804" s="568" t="str">
        <f t="shared" ca="1" si="144"/>
        <v/>
      </c>
      <c r="BS1804" s="568"/>
      <c r="BU1804" s="187" t="str">
        <f t="shared" ca="1" si="145"/>
        <v/>
      </c>
      <c r="BV1804" s="568" t="str">
        <f t="shared" ca="1" si="146"/>
        <v/>
      </c>
      <c r="BW1804" s="568"/>
      <c r="BX1804" s="568" t="str">
        <f t="shared" ca="1" si="147"/>
        <v/>
      </c>
      <c r="BY1804" s="568"/>
      <c r="BZ1804" s="568" t="str">
        <f t="shared" ca="1" si="148"/>
        <v/>
      </c>
      <c r="CA1804" s="568"/>
      <c r="CB1804" s="568" t="str">
        <f t="shared" ca="1" si="149"/>
        <v/>
      </c>
      <c r="CC1804" s="568"/>
      <c r="CE1804" s="187" t="str">
        <f t="shared" ca="1" si="150"/>
        <v/>
      </c>
      <c r="CF1804" s="568" t="str">
        <f t="shared" ca="1" si="151"/>
        <v/>
      </c>
      <c r="CG1804" s="568"/>
      <c r="CH1804" s="568" t="str">
        <f t="shared" ca="1" si="152"/>
        <v/>
      </c>
      <c r="CI1804" s="568"/>
      <c r="CJ1804" s="568" t="str">
        <f t="shared" ca="1" si="153"/>
        <v/>
      </c>
      <c r="CK1804" s="568"/>
      <c r="CL1804" s="568" t="str">
        <f t="shared" ca="1" si="154"/>
        <v/>
      </c>
      <c r="CM1804" s="568"/>
      <c r="CO1804" s="187" t="str">
        <f t="shared" ca="1" si="155"/>
        <v/>
      </c>
      <c r="CP1804" s="568" t="str">
        <f t="shared" ca="1" si="156"/>
        <v/>
      </c>
      <c r="CQ1804" s="568"/>
      <c r="CR1804" s="568" t="str">
        <f t="shared" ca="1" si="157"/>
        <v/>
      </c>
      <c r="CS1804" s="568"/>
      <c r="CT1804" s="568" t="str">
        <f t="shared" ca="1" si="158"/>
        <v/>
      </c>
      <c r="CU1804" s="568"/>
      <c r="CV1804" s="568" t="str">
        <f t="shared" ca="1" si="159"/>
        <v/>
      </c>
      <c r="CW1804" s="568"/>
      <c r="CY1804" s="187" t="str">
        <f t="shared" ca="1" si="160"/>
        <v/>
      </c>
      <c r="CZ1804" s="568" t="str">
        <f t="shared" ca="1" si="161"/>
        <v/>
      </c>
      <c r="DA1804" s="568"/>
      <c r="DB1804" s="568" t="str">
        <f t="shared" ca="1" si="162"/>
        <v/>
      </c>
      <c r="DC1804" s="568"/>
      <c r="DD1804" s="568" t="str">
        <f t="shared" ca="1" si="163"/>
        <v/>
      </c>
      <c r="DE1804" s="568"/>
      <c r="DF1804" s="568" t="str">
        <f t="shared" ca="1" si="164"/>
        <v/>
      </c>
      <c r="DG1804" s="568"/>
      <c r="DI1804" s="187" t="str">
        <f t="shared" ca="1" si="165"/>
        <v/>
      </c>
      <c r="DJ1804" s="568" t="str">
        <f t="shared" ca="1" si="166"/>
        <v/>
      </c>
      <c r="DK1804" s="568"/>
      <c r="DL1804" s="568" t="str">
        <f t="shared" ca="1" si="167"/>
        <v/>
      </c>
      <c r="DM1804" s="568"/>
      <c r="DN1804" s="568" t="str">
        <f t="shared" ca="1" si="168"/>
        <v/>
      </c>
      <c r="DO1804" s="568"/>
      <c r="DP1804" s="568" t="str">
        <f t="shared" ca="1" si="169"/>
        <v/>
      </c>
      <c r="DQ1804" s="568"/>
      <c r="DS1804" s="187" t="str">
        <f t="shared" ca="1" si="170"/>
        <v/>
      </c>
      <c r="DT1804" s="568" t="str">
        <f t="shared" ca="1" si="171"/>
        <v/>
      </c>
      <c r="DU1804" s="568"/>
      <c r="DV1804" s="568" t="str">
        <f t="shared" ca="1" si="172"/>
        <v/>
      </c>
      <c r="DW1804" s="568"/>
      <c r="DX1804" s="568" t="str">
        <f t="shared" ca="1" si="173"/>
        <v/>
      </c>
      <c r="DY1804" s="568"/>
      <c r="DZ1804" s="568" t="str">
        <f t="shared" ca="1" si="174"/>
        <v/>
      </c>
      <c r="EA1804" s="568"/>
      <c r="EC1804" s="187" t="str">
        <f t="shared" ca="1" si="175"/>
        <v/>
      </c>
      <c r="ED1804" s="568" t="str">
        <f t="shared" ca="1" si="176"/>
        <v/>
      </c>
      <c r="EE1804" s="568"/>
      <c r="EF1804" s="568" t="str">
        <f t="shared" ca="1" si="177"/>
        <v/>
      </c>
      <c r="EG1804" s="568"/>
      <c r="EH1804" s="568" t="str">
        <f t="shared" ca="1" si="178"/>
        <v/>
      </c>
      <c r="EI1804" s="568"/>
      <c r="EJ1804" s="568" t="str">
        <f t="shared" ca="1" si="179"/>
        <v/>
      </c>
      <c r="EK1804" s="568"/>
      <c r="EM1804" s="187" t="str">
        <f t="shared" ca="1" si="180"/>
        <v/>
      </c>
      <c r="EN1804" s="568" t="str">
        <f t="shared" ca="1" si="181"/>
        <v/>
      </c>
      <c r="EO1804" s="568"/>
      <c r="EP1804" s="568" t="str">
        <f t="shared" ca="1" si="182"/>
        <v/>
      </c>
      <c r="EQ1804" s="568"/>
      <c r="ER1804" s="568" t="str">
        <f t="shared" ca="1" si="183"/>
        <v/>
      </c>
      <c r="ES1804" s="568"/>
      <c r="ET1804" s="568" t="str">
        <f t="shared" ca="1" si="184"/>
        <v/>
      </c>
      <c r="EU1804" s="568"/>
      <c r="EW1804" s="187" t="str">
        <f t="shared" ca="1" si="185"/>
        <v/>
      </c>
      <c r="EX1804" s="568" t="str">
        <f t="shared" ca="1" si="186"/>
        <v/>
      </c>
      <c r="EY1804" s="568"/>
      <c r="EZ1804" s="568" t="str">
        <f t="shared" ca="1" si="187"/>
        <v/>
      </c>
      <c r="FA1804" s="568"/>
      <c r="FB1804" s="568" t="str">
        <f t="shared" ca="1" si="188"/>
        <v/>
      </c>
      <c r="FC1804" s="568"/>
      <c r="FD1804" s="568" t="str">
        <f t="shared" ca="1" si="189"/>
        <v/>
      </c>
      <c r="FE1804" s="568"/>
      <c r="FG1804" s="187" t="str">
        <f t="shared" ca="1" si="190"/>
        <v/>
      </c>
      <c r="FH1804" s="568" t="str">
        <f t="shared" ca="1" si="191"/>
        <v/>
      </c>
      <c r="FI1804" s="568"/>
      <c r="FJ1804" s="568" t="str">
        <f t="shared" ca="1" si="192"/>
        <v/>
      </c>
      <c r="FK1804" s="568"/>
      <c r="FL1804" s="568" t="str">
        <f t="shared" ca="1" si="193"/>
        <v/>
      </c>
      <c r="FM1804" s="568"/>
      <c r="FN1804" s="568" t="str">
        <f t="shared" ca="1" si="194"/>
        <v/>
      </c>
      <c r="FO1804" s="568"/>
    </row>
    <row r="1805" spans="1:171" hidden="1">
      <c r="A1805" s="22">
        <v>33</v>
      </c>
      <c r="B1805" s="22" t="str">
        <f ca="1">IF(ISERROR(INDEX(WS,ROWS($A$1773:$A1805))),"",MID(INDEX(WS,ROWS($A$1773:$A1805)), FIND("]",INDEX(WS,ROWS($A$1773:$A1805)))+1,32))&amp;T(NOW())</f>
        <v/>
      </c>
      <c r="C1805" s="187" t="str">
        <f t="shared" ref="C1805:C1836" ca="1" si="195">IF($B1805&lt;&gt;"",INDIRECT("'"&amp;$B1805&amp;"'"&amp;"!y3"),"")</f>
        <v/>
      </c>
      <c r="D1805" s="568" t="str">
        <f t="shared" ca="1" si="111"/>
        <v/>
      </c>
      <c r="E1805" s="568"/>
      <c r="F1805" s="568" t="str">
        <f t="shared" ca="1" si="112"/>
        <v/>
      </c>
      <c r="G1805" s="568"/>
      <c r="H1805" s="568" t="str">
        <f t="shared" ca="1" si="113"/>
        <v/>
      </c>
      <c r="I1805" s="568"/>
      <c r="J1805" s="568" t="str">
        <f t="shared" ca="1" si="114"/>
        <v/>
      </c>
      <c r="K1805" s="568"/>
      <c r="M1805" s="187" t="str">
        <f t="shared" ca="1" si="115"/>
        <v/>
      </c>
      <c r="N1805" s="568" t="str">
        <f t="shared" ca="1" si="116"/>
        <v/>
      </c>
      <c r="O1805" s="568"/>
      <c r="P1805" s="568" t="str">
        <f t="shared" ca="1" si="117"/>
        <v/>
      </c>
      <c r="Q1805" s="568"/>
      <c r="R1805" s="568" t="str">
        <f t="shared" ca="1" si="118"/>
        <v/>
      </c>
      <c r="S1805" s="568"/>
      <c r="T1805" s="568" t="str">
        <f t="shared" ca="1" si="119"/>
        <v/>
      </c>
      <c r="U1805" s="568"/>
      <c r="W1805" s="187" t="str">
        <f t="shared" ca="1" si="120"/>
        <v/>
      </c>
      <c r="X1805" s="568" t="str">
        <f t="shared" ca="1" si="121"/>
        <v/>
      </c>
      <c r="Y1805" s="568"/>
      <c r="Z1805" s="568" t="str">
        <f t="shared" ca="1" si="122"/>
        <v/>
      </c>
      <c r="AA1805" s="568"/>
      <c r="AB1805" s="568" t="str">
        <f t="shared" ca="1" si="123"/>
        <v/>
      </c>
      <c r="AC1805" s="568"/>
      <c r="AD1805" s="568" t="str">
        <f t="shared" ca="1" si="124"/>
        <v/>
      </c>
      <c r="AE1805" s="568"/>
      <c r="AG1805" s="187" t="str">
        <f t="shared" ca="1" si="125"/>
        <v/>
      </c>
      <c r="AH1805" s="568" t="str">
        <f t="shared" ca="1" si="126"/>
        <v/>
      </c>
      <c r="AI1805" s="568"/>
      <c r="AJ1805" s="568" t="str">
        <f t="shared" ca="1" si="127"/>
        <v/>
      </c>
      <c r="AK1805" s="568"/>
      <c r="AL1805" s="568" t="str">
        <f t="shared" ca="1" si="128"/>
        <v/>
      </c>
      <c r="AM1805" s="568"/>
      <c r="AN1805" s="568" t="str">
        <f t="shared" ca="1" si="129"/>
        <v/>
      </c>
      <c r="AO1805" s="568"/>
      <c r="AQ1805" s="187" t="str">
        <f t="shared" ca="1" si="130"/>
        <v/>
      </c>
      <c r="AR1805" s="568" t="str">
        <f t="shared" ca="1" si="131"/>
        <v/>
      </c>
      <c r="AS1805" s="568"/>
      <c r="AT1805" s="568" t="str">
        <f t="shared" ca="1" si="132"/>
        <v/>
      </c>
      <c r="AU1805" s="568"/>
      <c r="AV1805" s="568" t="str">
        <f t="shared" ca="1" si="133"/>
        <v/>
      </c>
      <c r="AW1805" s="568"/>
      <c r="AX1805" s="568" t="str">
        <f t="shared" ca="1" si="134"/>
        <v/>
      </c>
      <c r="AY1805" s="568"/>
      <c r="BA1805" s="187" t="str">
        <f t="shared" ca="1" si="135"/>
        <v/>
      </c>
      <c r="BB1805" s="568" t="str">
        <f t="shared" ca="1" si="136"/>
        <v/>
      </c>
      <c r="BC1805" s="568"/>
      <c r="BD1805" s="568" t="str">
        <f t="shared" ca="1" si="137"/>
        <v/>
      </c>
      <c r="BE1805" s="568"/>
      <c r="BF1805" s="568" t="str">
        <f t="shared" ca="1" si="138"/>
        <v/>
      </c>
      <c r="BG1805" s="568"/>
      <c r="BH1805" s="568" t="str">
        <f t="shared" ca="1" si="139"/>
        <v/>
      </c>
      <c r="BI1805" s="568"/>
      <c r="BK1805" s="187" t="str">
        <f t="shared" ca="1" si="140"/>
        <v/>
      </c>
      <c r="BL1805" s="568" t="str">
        <f t="shared" ca="1" si="141"/>
        <v/>
      </c>
      <c r="BM1805" s="568"/>
      <c r="BN1805" s="568" t="str">
        <f t="shared" ca="1" si="142"/>
        <v/>
      </c>
      <c r="BO1805" s="568"/>
      <c r="BP1805" s="568" t="str">
        <f t="shared" ca="1" si="143"/>
        <v/>
      </c>
      <c r="BQ1805" s="568"/>
      <c r="BR1805" s="568" t="str">
        <f t="shared" ca="1" si="144"/>
        <v/>
      </c>
      <c r="BS1805" s="568"/>
      <c r="BU1805" s="187" t="str">
        <f t="shared" ca="1" si="145"/>
        <v/>
      </c>
      <c r="BV1805" s="568" t="str">
        <f t="shared" ca="1" si="146"/>
        <v/>
      </c>
      <c r="BW1805" s="568"/>
      <c r="BX1805" s="568" t="str">
        <f t="shared" ca="1" si="147"/>
        <v/>
      </c>
      <c r="BY1805" s="568"/>
      <c r="BZ1805" s="568" t="str">
        <f t="shared" ca="1" si="148"/>
        <v/>
      </c>
      <c r="CA1805" s="568"/>
      <c r="CB1805" s="568" t="str">
        <f t="shared" ca="1" si="149"/>
        <v/>
      </c>
      <c r="CC1805" s="568"/>
      <c r="CE1805" s="187" t="str">
        <f t="shared" ca="1" si="150"/>
        <v/>
      </c>
      <c r="CF1805" s="568" t="str">
        <f t="shared" ca="1" si="151"/>
        <v/>
      </c>
      <c r="CG1805" s="568"/>
      <c r="CH1805" s="568" t="str">
        <f t="shared" ca="1" si="152"/>
        <v/>
      </c>
      <c r="CI1805" s="568"/>
      <c r="CJ1805" s="568" t="str">
        <f t="shared" ca="1" si="153"/>
        <v/>
      </c>
      <c r="CK1805" s="568"/>
      <c r="CL1805" s="568" t="str">
        <f t="shared" ca="1" si="154"/>
        <v/>
      </c>
      <c r="CM1805" s="568"/>
      <c r="CO1805" s="187" t="str">
        <f t="shared" ca="1" si="155"/>
        <v/>
      </c>
      <c r="CP1805" s="568" t="str">
        <f t="shared" ca="1" si="156"/>
        <v/>
      </c>
      <c r="CQ1805" s="568"/>
      <c r="CR1805" s="568" t="str">
        <f t="shared" ca="1" si="157"/>
        <v/>
      </c>
      <c r="CS1805" s="568"/>
      <c r="CT1805" s="568" t="str">
        <f t="shared" ca="1" si="158"/>
        <v/>
      </c>
      <c r="CU1805" s="568"/>
      <c r="CV1805" s="568" t="str">
        <f t="shared" ca="1" si="159"/>
        <v/>
      </c>
      <c r="CW1805" s="568"/>
      <c r="CY1805" s="187" t="str">
        <f t="shared" ca="1" si="160"/>
        <v/>
      </c>
      <c r="CZ1805" s="568" t="str">
        <f t="shared" ca="1" si="161"/>
        <v/>
      </c>
      <c r="DA1805" s="568"/>
      <c r="DB1805" s="568" t="str">
        <f t="shared" ca="1" si="162"/>
        <v/>
      </c>
      <c r="DC1805" s="568"/>
      <c r="DD1805" s="568" t="str">
        <f t="shared" ca="1" si="163"/>
        <v/>
      </c>
      <c r="DE1805" s="568"/>
      <c r="DF1805" s="568" t="str">
        <f t="shared" ca="1" si="164"/>
        <v/>
      </c>
      <c r="DG1805" s="568"/>
      <c r="DI1805" s="187" t="str">
        <f t="shared" ca="1" si="165"/>
        <v/>
      </c>
      <c r="DJ1805" s="568" t="str">
        <f t="shared" ca="1" si="166"/>
        <v/>
      </c>
      <c r="DK1805" s="568"/>
      <c r="DL1805" s="568" t="str">
        <f t="shared" ca="1" si="167"/>
        <v/>
      </c>
      <c r="DM1805" s="568"/>
      <c r="DN1805" s="568" t="str">
        <f t="shared" ca="1" si="168"/>
        <v/>
      </c>
      <c r="DO1805" s="568"/>
      <c r="DP1805" s="568" t="str">
        <f t="shared" ca="1" si="169"/>
        <v/>
      </c>
      <c r="DQ1805" s="568"/>
      <c r="DS1805" s="187" t="str">
        <f t="shared" ca="1" si="170"/>
        <v/>
      </c>
      <c r="DT1805" s="568" t="str">
        <f t="shared" ca="1" si="171"/>
        <v/>
      </c>
      <c r="DU1805" s="568"/>
      <c r="DV1805" s="568" t="str">
        <f t="shared" ca="1" si="172"/>
        <v/>
      </c>
      <c r="DW1805" s="568"/>
      <c r="DX1805" s="568" t="str">
        <f t="shared" ca="1" si="173"/>
        <v/>
      </c>
      <c r="DY1805" s="568"/>
      <c r="DZ1805" s="568" t="str">
        <f t="shared" ca="1" si="174"/>
        <v/>
      </c>
      <c r="EA1805" s="568"/>
      <c r="EC1805" s="187" t="str">
        <f t="shared" ca="1" si="175"/>
        <v/>
      </c>
      <c r="ED1805" s="568" t="str">
        <f t="shared" ca="1" si="176"/>
        <v/>
      </c>
      <c r="EE1805" s="568"/>
      <c r="EF1805" s="568" t="str">
        <f t="shared" ca="1" si="177"/>
        <v/>
      </c>
      <c r="EG1805" s="568"/>
      <c r="EH1805" s="568" t="str">
        <f t="shared" ca="1" si="178"/>
        <v/>
      </c>
      <c r="EI1805" s="568"/>
      <c r="EJ1805" s="568" t="str">
        <f t="shared" ca="1" si="179"/>
        <v/>
      </c>
      <c r="EK1805" s="568"/>
      <c r="EM1805" s="187" t="str">
        <f t="shared" ca="1" si="180"/>
        <v/>
      </c>
      <c r="EN1805" s="568" t="str">
        <f t="shared" ca="1" si="181"/>
        <v/>
      </c>
      <c r="EO1805" s="568"/>
      <c r="EP1805" s="568" t="str">
        <f t="shared" ca="1" si="182"/>
        <v/>
      </c>
      <c r="EQ1805" s="568"/>
      <c r="ER1805" s="568" t="str">
        <f t="shared" ca="1" si="183"/>
        <v/>
      </c>
      <c r="ES1805" s="568"/>
      <c r="ET1805" s="568" t="str">
        <f t="shared" ca="1" si="184"/>
        <v/>
      </c>
      <c r="EU1805" s="568"/>
      <c r="EW1805" s="187" t="str">
        <f t="shared" ca="1" si="185"/>
        <v/>
      </c>
      <c r="EX1805" s="568" t="str">
        <f t="shared" ca="1" si="186"/>
        <v/>
      </c>
      <c r="EY1805" s="568"/>
      <c r="EZ1805" s="568" t="str">
        <f t="shared" ca="1" si="187"/>
        <v/>
      </c>
      <c r="FA1805" s="568"/>
      <c r="FB1805" s="568" t="str">
        <f t="shared" ca="1" si="188"/>
        <v/>
      </c>
      <c r="FC1805" s="568"/>
      <c r="FD1805" s="568" t="str">
        <f t="shared" ca="1" si="189"/>
        <v/>
      </c>
      <c r="FE1805" s="568"/>
      <c r="FG1805" s="187" t="str">
        <f t="shared" ca="1" si="190"/>
        <v/>
      </c>
      <c r="FH1805" s="568" t="str">
        <f t="shared" ca="1" si="191"/>
        <v/>
      </c>
      <c r="FI1805" s="568"/>
      <c r="FJ1805" s="568" t="str">
        <f t="shared" ca="1" si="192"/>
        <v/>
      </c>
      <c r="FK1805" s="568"/>
      <c r="FL1805" s="568" t="str">
        <f t="shared" ca="1" si="193"/>
        <v/>
      </c>
      <c r="FM1805" s="568"/>
      <c r="FN1805" s="568" t="str">
        <f t="shared" ca="1" si="194"/>
        <v/>
      </c>
      <c r="FO1805" s="568"/>
    </row>
    <row r="1806" spans="1:171" hidden="1">
      <c r="A1806" s="22">
        <v>34</v>
      </c>
      <c r="B1806" s="22" t="str">
        <f ca="1">IF(ISERROR(INDEX(WS,ROWS($A$1773:$A1806))),"",MID(INDEX(WS,ROWS($A$1773:$A1806)), FIND("]",INDEX(WS,ROWS($A$1773:$A1806)))+1,32))&amp;T(NOW())</f>
        <v/>
      </c>
      <c r="C1806" s="187" t="str">
        <f t="shared" ca="1" si="195"/>
        <v/>
      </c>
      <c r="D1806" s="568" t="str">
        <f t="shared" ca="1" si="111"/>
        <v/>
      </c>
      <c r="E1806" s="568"/>
      <c r="F1806" s="568" t="str">
        <f t="shared" ca="1" si="112"/>
        <v/>
      </c>
      <c r="G1806" s="568"/>
      <c r="H1806" s="568" t="str">
        <f t="shared" ca="1" si="113"/>
        <v/>
      </c>
      <c r="I1806" s="568"/>
      <c r="J1806" s="568" t="str">
        <f t="shared" ca="1" si="114"/>
        <v/>
      </c>
      <c r="K1806" s="568"/>
      <c r="M1806" s="187" t="str">
        <f t="shared" ca="1" si="115"/>
        <v/>
      </c>
      <c r="N1806" s="568" t="str">
        <f t="shared" ca="1" si="116"/>
        <v/>
      </c>
      <c r="O1806" s="568"/>
      <c r="P1806" s="568" t="str">
        <f t="shared" ca="1" si="117"/>
        <v/>
      </c>
      <c r="Q1806" s="568"/>
      <c r="R1806" s="568" t="str">
        <f t="shared" ca="1" si="118"/>
        <v/>
      </c>
      <c r="S1806" s="568"/>
      <c r="T1806" s="568" t="str">
        <f t="shared" ca="1" si="119"/>
        <v/>
      </c>
      <c r="U1806" s="568"/>
      <c r="W1806" s="187" t="str">
        <f t="shared" ca="1" si="120"/>
        <v/>
      </c>
      <c r="X1806" s="568" t="str">
        <f t="shared" ca="1" si="121"/>
        <v/>
      </c>
      <c r="Y1806" s="568"/>
      <c r="Z1806" s="568" t="str">
        <f t="shared" ca="1" si="122"/>
        <v/>
      </c>
      <c r="AA1806" s="568"/>
      <c r="AB1806" s="568" t="str">
        <f t="shared" ca="1" si="123"/>
        <v/>
      </c>
      <c r="AC1806" s="568"/>
      <c r="AD1806" s="568" t="str">
        <f t="shared" ca="1" si="124"/>
        <v/>
      </c>
      <c r="AE1806" s="568"/>
      <c r="AG1806" s="187" t="str">
        <f t="shared" ca="1" si="125"/>
        <v/>
      </c>
      <c r="AH1806" s="568" t="str">
        <f t="shared" ca="1" si="126"/>
        <v/>
      </c>
      <c r="AI1806" s="568"/>
      <c r="AJ1806" s="568" t="str">
        <f t="shared" ca="1" si="127"/>
        <v/>
      </c>
      <c r="AK1806" s="568"/>
      <c r="AL1806" s="568" t="str">
        <f t="shared" ca="1" si="128"/>
        <v/>
      </c>
      <c r="AM1806" s="568"/>
      <c r="AN1806" s="568" t="str">
        <f t="shared" ca="1" si="129"/>
        <v/>
      </c>
      <c r="AO1806" s="568"/>
      <c r="AQ1806" s="187" t="str">
        <f t="shared" ca="1" si="130"/>
        <v/>
      </c>
      <c r="AR1806" s="568" t="str">
        <f t="shared" ca="1" si="131"/>
        <v/>
      </c>
      <c r="AS1806" s="568"/>
      <c r="AT1806" s="568" t="str">
        <f t="shared" ca="1" si="132"/>
        <v/>
      </c>
      <c r="AU1806" s="568"/>
      <c r="AV1806" s="568" t="str">
        <f t="shared" ca="1" si="133"/>
        <v/>
      </c>
      <c r="AW1806" s="568"/>
      <c r="AX1806" s="568" t="str">
        <f t="shared" ca="1" si="134"/>
        <v/>
      </c>
      <c r="AY1806" s="568"/>
      <c r="BA1806" s="187" t="str">
        <f t="shared" ca="1" si="135"/>
        <v/>
      </c>
      <c r="BB1806" s="568" t="str">
        <f t="shared" ca="1" si="136"/>
        <v/>
      </c>
      <c r="BC1806" s="568"/>
      <c r="BD1806" s="568" t="str">
        <f t="shared" ca="1" si="137"/>
        <v/>
      </c>
      <c r="BE1806" s="568"/>
      <c r="BF1806" s="568" t="str">
        <f t="shared" ca="1" si="138"/>
        <v/>
      </c>
      <c r="BG1806" s="568"/>
      <c r="BH1806" s="568" t="str">
        <f t="shared" ca="1" si="139"/>
        <v/>
      </c>
      <c r="BI1806" s="568"/>
      <c r="BK1806" s="187" t="str">
        <f t="shared" ca="1" si="140"/>
        <v/>
      </c>
      <c r="BL1806" s="568" t="str">
        <f t="shared" ca="1" si="141"/>
        <v/>
      </c>
      <c r="BM1806" s="568"/>
      <c r="BN1806" s="568" t="str">
        <f t="shared" ca="1" si="142"/>
        <v/>
      </c>
      <c r="BO1806" s="568"/>
      <c r="BP1806" s="568" t="str">
        <f t="shared" ca="1" si="143"/>
        <v/>
      </c>
      <c r="BQ1806" s="568"/>
      <c r="BR1806" s="568" t="str">
        <f t="shared" ca="1" si="144"/>
        <v/>
      </c>
      <c r="BS1806" s="568"/>
      <c r="BU1806" s="187" t="str">
        <f t="shared" ca="1" si="145"/>
        <v/>
      </c>
      <c r="BV1806" s="568" t="str">
        <f t="shared" ca="1" si="146"/>
        <v/>
      </c>
      <c r="BW1806" s="568"/>
      <c r="BX1806" s="568" t="str">
        <f t="shared" ca="1" si="147"/>
        <v/>
      </c>
      <c r="BY1806" s="568"/>
      <c r="BZ1806" s="568" t="str">
        <f t="shared" ca="1" si="148"/>
        <v/>
      </c>
      <c r="CA1806" s="568"/>
      <c r="CB1806" s="568" t="str">
        <f t="shared" ca="1" si="149"/>
        <v/>
      </c>
      <c r="CC1806" s="568"/>
      <c r="CE1806" s="187" t="str">
        <f t="shared" ca="1" si="150"/>
        <v/>
      </c>
      <c r="CF1806" s="568" t="str">
        <f t="shared" ca="1" si="151"/>
        <v/>
      </c>
      <c r="CG1806" s="568"/>
      <c r="CH1806" s="568" t="str">
        <f t="shared" ca="1" si="152"/>
        <v/>
      </c>
      <c r="CI1806" s="568"/>
      <c r="CJ1806" s="568" t="str">
        <f t="shared" ca="1" si="153"/>
        <v/>
      </c>
      <c r="CK1806" s="568"/>
      <c r="CL1806" s="568" t="str">
        <f t="shared" ca="1" si="154"/>
        <v/>
      </c>
      <c r="CM1806" s="568"/>
      <c r="CO1806" s="187" t="str">
        <f t="shared" ca="1" si="155"/>
        <v/>
      </c>
      <c r="CP1806" s="568" t="str">
        <f t="shared" ca="1" si="156"/>
        <v/>
      </c>
      <c r="CQ1806" s="568"/>
      <c r="CR1806" s="568" t="str">
        <f t="shared" ca="1" si="157"/>
        <v/>
      </c>
      <c r="CS1806" s="568"/>
      <c r="CT1806" s="568" t="str">
        <f t="shared" ca="1" si="158"/>
        <v/>
      </c>
      <c r="CU1806" s="568"/>
      <c r="CV1806" s="568" t="str">
        <f t="shared" ca="1" si="159"/>
        <v/>
      </c>
      <c r="CW1806" s="568"/>
      <c r="CY1806" s="187" t="str">
        <f t="shared" ca="1" si="160"/>
        <v/>
      </c>
      <c r="CZ1806" s="568" t="str">
        <f t="shared" ca="1" si="161"/>
        <v/>
      </c>
      <c r="DA1806" s="568"/>
      <c r="DB1806" s="568" t="str">
        <f t="shared" ca="1" si="162"/>
        <v/>
      </c>
      <c r="DC1806" s="568"/>
      <c r="DD1806" s="568" t="str">
        <f t="shared" ca="1" si="163"/>
        <v/>
      </c>
      <c r="DE1806" s="568"/>
      <c r="DF1806" s="568" t="str">
        <f t="shared" ca="1" si="164"/>
        <v/>
      </c>
      <c r="DG1806" s="568"/>
      <c r="DI1806" s="187" t="str">
        <f t="shared" ca="1" si="165"/>
        <v/>
      </c>
      <c r="DJ1806" s="568" t="str">
        <f t="shared" ca="1" si="166"/>
        <v/>
      </c>
      <c r="DK1806" s="568"/>
      <c r="DL1806" s="568" t="str">
        <f t="shared" ca="1" si="167"/>
        <v/>
      </c>
      <c r="DM1806" s="568"/>
      <c r="DN1806" s="568" t="str">
        <f t="shared" ca="1" si="168"/>
        <v/>
      </c>
      <c r="DO1806" s="568"/>
      <c r="DP1806" s="568" t="str">
        <f t="shared" ca="1" si="169"/>
        <v/>
      </c>
      <c r="DQ1806" s="568"/>
      <c r="DS1806" s="187" t="str">
        <f t="shared" ca="1" si="170"/>
        <v/>
      </c>
      <c r="DT1806" s="568" t="str">
        <f t="shared" ca="1" si="171"/>
        <v/>
      </c>
      <c r="DU1806" s="568"/>
      <c r="DV1806" s="568" t="str">
        <f t="shared" ca="1" si="172"/>
        <v/>
      </c>
      <c r="DW1806" s="568"/>
      <c r="DX1806" s="568" t="str">
        <f t="shared" ca="1" si="173"/>
        <v/>
      </c>
      <c r="DY1806" s="568"/>
      <c r="DZ1806" s="568" t="str">
        <f t="shared" ca="1" si="174"/>
        <v/>
      </c>
      <c r="EA1806" s="568"/>
      <c r="EC1806" s="187" t="str">
        <f t="shared" ca="1" si="175"/>
        <v/>
      </c>
      <c r="ED1806" s="568" t="str">
        <f t="shared" ca="1" si="176"/>
        <v/>
      </c>
      <c r="EE1806" s="568"/>
      <c r="EF1806" s="568" t="str">
        <f t="shared" ca="1" si="177"/>
        <v/>
      </c>
      <c r="EG1806" s="568"/>
      <c r="EH1806" s="568" t="str">
        <f t="shared" ca="1" si="178"/>
        <v/>
      </c>
      <c r="EI1806" s="568"/>
      <c r="EJ1806" s="568" t="str">
        <f t="shared" ca="1" si="179"/>
        <v/>
      </c>
      <c r="EK1806" s="568"/>
      <c r="EM1806" s="187" t="str">
        <f t="shared" ca="1" si="180"/>
        <v/>
      </c>
      <c r="EN1806" s="568" t="str">
        <f t="shared" ca="1" si="181"/>
        <v/>
      </c>
      <c r="EO1806" s="568"/>
      <c r="EP1806" s="568" t="str">
        <f t="shared" ca="1" si="182"/>
        <v/>
      </c>
      <c r="EQ1806" s="568"/>
      <c r="ER1806" s="568" t="str">
        <f t="shared" ca="1" si="183"/>
        <v/>
      </c>
      <c r="ES1806" s="568"/>
      <c r="ET1806" s="568" t="str">
        <f t="shared" ca="1" si="184"/>
        <v/>
      </c>
      <c r="EU1806" s="568"/>
      <c r="EW1806" s="187" t="str">
        <f t="shared" ca="1" si="185"/>
        <v/>
      </c>
      <c r="EX1806" s="568" t="str">
        <f t="shared" ca="1" si="186"/>
        <v/>
      </c>
      <c r="EY1806" s="568"/>
      <c r="EZ1806" s="568" t="str">
        <f t="shared" ca="1" si="187"/>
        <v/>
      </c>
      <c r="FA1806" s="568"/>
      <c r="FB1806" s="568" t="str">
        <f t="shared" ca="1" si="188"/>
        <v/>
      </c>
      <c r="FC1806" s="568"/>
      <c r="FD1806" s="568" t="str">
        <f t="shared" ca="1" si="189"/>
        <v/>
      </c>
      <c r="FE1806" s="568"/>
      <c r="FG1806" s="187" t="str">
        <f t="shared" ca="1" si="190"/>
        <v/>
      </c>
      <c r="FH1806" s="568" t="str">
        <f t="shared" ca="1" si="191"/>
        <v/>
      </c>
      <c r="FI1806" s="568"/>
      <c r="FJ1806" s="568" t="str">
        <f t="shared" ca="1" si="192"/>
        <v/>
      </c>
      <c r="FK1806" s="568"/>
      <c r="FL1806" s="568" t="str">
        <f t="shared" ca="1" si="193"/>
        <v/>
      </c>
      <c r="FM1806" s="568"/>
      <c r="FN1806" s="568" t="str">
        <f t="shared" ca="1" si="194"/>
        <v/>
      </c>
      <c r="FO1806" s="568"/>
    </row>
    <row r="1807" spans="1:171" hidden="1">
      <c r="A1807" s="22">
        <v>35</v>
      </c>
      <c r="B1807" s="22" t="str">
        <f ca="1">IF(ISERROR(INDEX(WS,ROWS($A$1773:$A1807))),"",MID(INDEX(WS,ROWS($A$1773:$A1807)), FIND("]",INDEX(WS,ROWS($A$1773:$A1807)))+1,32))&amp;T(NOW())</f>
        <v/>
      </c>
      <c r="C1807" s="187" t="str">
        <f t="shared" ca="1" si="195"/>
        <v/>
      </c>
      <c r="D1807" s="568" t="str">
        <f t="shared" ca="1" si="111"/>
        <v/>
      </c>
      <c r="E1807" s="568"/>
      <c r="F1807" s="568" t="str">
        <f t="shared" ca="1" si="112"/>
        <v/>
      </c>
      <c r="G1807" s="568"/>
      <c r="H1807" s="568" t="str">
        <f t="shared" ca="1" si="113"/>
        <v/>
      </c>
      <c r="I1807" s="568"/>
      <c r="J1807" s="568" t="str">
        <f t="shared" ca="1" si="114"/>
        <v/>
      </c>
      <c r="K1807" s="568"/>
      <c r="M1807" s="187" t="str">
        <f t="shared" ca="1" si="115"/>
        <v/>
      </c>
      <c r="N1807" s="568" t="str">
        <f t="shared" ca="1" si="116"/>
        <v/>
      </c>
      <c r="O1807" s="568"/>
      <c r="P1807" s="568" t="str">
        <f t="shared" ca="1" si="117"/>
        <v/>
      </c>
      <c r="Q1807" s="568"/>
      <c r="R1807" s="568" t="str">
        <f t="shared" ca="1" si="118"/>
        <v/>
      </c>
      <c r="S1807" s="568"/>
      <c r="T1807" s="568" t="str">
        <f t="shared" ca="1" si="119"/>
        <v/>
      </c>
      <c r="U1807" s="568"/>
      <c r="W1807" s="187" t="str">
        <f t="shared" ca="1" si="120"/>
        <v/>
      </c>
      <c r="X1807" s="568" t="str">
        <f t="shared" ca="1" si="121"/>
        <v/>
      </c>
      <c r="Y1807" s="568"/>
      <c r="Z1807" s="568" t="str">
        <f t="shared" ca="1" si="122"/>
        <v/>
      </c>
      <c r="AA1807" s="568"/>
      <c r="AB1807" s="568" t="str">
        <f t="shared" ca="1" si="123"/>
        <v/>
      </c>
      <c r="AC1807" s="568"/>
      <c r="AD1807" s="568" t="str">
        <f t="shared" ca="1" si="124"/>
        <v/>
      </c>
      <c r="AE1807" s="568"/>
      <c r="AG1807" s="187" t="str">
        <f t="shared" ca="1" si="125"/>
        <v/>
      </c>
      <c r="AH1807" s="568" t="str">
        <f t="shared" ca="1" si="126"/>
        <v/>
      </c>
      <c r="AI1807" s="568"/>
      <c r="AJ1807" s="568" t="str">
        <f t="shared" ca="1" si="127"/>
        <v/>
      </c>
      <c r="AK1807" s="568"/>
      <c r="AL1807" s="568" t="str">
        <f t="shared" ca="1" si="128"/>
        <v/>
      </c>
      <c r="AM1807" s="568"/>
      <c r="AN1807" s="568" t="str">
        <f t="shared" ca="1" si="129"/>
        <v/>
      </c>
      <c r="AO1807" s="568"/>
      <c r="AQ1807" s="187" t="str">
        <f t="shared" ca="1" si="130"/>
        <v/>
      </c>
      <c r="AR1807" s="568" t="str">
        <f t="shared" ca="1" si="131"/>
        <v/>
      </c>
      <c r="AS1807" s="568"/>
      <c r="AT1807" s="568" t="str">
        <f t="shared" ca="1" si="132"/>
        <v/>
      </c>
      <c r="AU1807" s="568"/>
      <c r="AV1807" s="568" t="str">
        <f t="shared" ca="1" si="133"/>
        <v/>
      </c>
      <c r="AW1807" s="568"/>
      <c r="AX1807" s="568" t="str">
        <f t="shared" ca="1" si="134"/>
        <v/>
      </c>
      <c r="AY1807" s="568"/>
      <c r="BA1807" s="187" t="str">
        <f t="shared" ca="1" si="135"/>
        <v/>
      </c>
      <c r="BB1807" s="568" t="str">
        <f t="shared" ca="1" si="136"/>
        <v/>
      </c>
      <c r="BC1807" s="568"/>
      <c r="BD1807" s="568" t="str">
        <f t="shared" ca="1" si="137"/>
        <v/>
      </c>
      <c r="BE1807" s="568"/>
      <c r="BF1807" s="568" t="str">
        <f t="shared" ca="1" si="138"/>
        <v/>
      </c>
      <c r="BG1807" s="568"/>
      <c r="BH1807" s="568" t="str">
        <f t="shared" ca="1" si="139"/>
        <v/>
      </c>
      <c r="BI1807" s="568"/>
      <c r="BK1807" s="187" t="str">
        <f t="shared" ca="1" si="140"/>
        <v/>
      </c>
      <c r="BL1807" s="568" t="str">
        <f t="shared" ca="1" si="141"/>
        <v/>
      </c>
      <c r="BM1807" s="568"/>
      <c r="BN1807" s="568" t="str">
        <f t="shared" ca="1" si="142"/>
        <v/>
      </c>
      <c r="BO1807" s="568"/>
      <c r="BP1807" s="568" t="str">
        <f t="shared" ca="1" si="143"/>
        <v/>
      </c>
      <c r="BQ1807" s="568"/>
      <c r="BR1807" s="568" t="str">
        <f t="shared" ca="1" si="144"/>
        <v/>
      </c>
      <c r="BS1807" s="568"/>
      <c r="BU1807" s="187" t="str">
        <f t="shared" ca="1" si="145"/>
        <v/>
      </c>
      <c r="BV1807" s="568" t="str">
        <f t="shared" ca="1" si="146"/>
        <v/>
      </c>
      <c r="BW1807" s="568"/>
      <c r="BX1807" s="568" t="str">
        <f t="shared" ca="1" si="147"/>
        <v/>
      </c>
      <c r="BY1807" s="568"/>
      <c r="BZ1807" s="568" t="str">
        <f t="shared" ca="1" si="148"/>
        <v/>
      </c>
      <c r="CA1807" s="568"/>
      <c r="CB1807" s="568" t="str">
        <f t="shared" ca="1" si="149"/>
        <v/>
      </c>
      <c r="CC1807" s="568"/>
      <c r="CE1807" s="187" t="str">
        <f t="shared" ca="1" si="150"/>
        <v/>
      </c>
      <c r="CF1807" s="568" t="str">
        <f t="shared" ca="1" si="151"/>
        <v/>
      </c>
      <c r="CG1807" s="568"/>
      <c r="CH1807" s="568" t="str">
        <f t="shared" ca="1" si="152"/>
        <v/>
      </c>
      <c r="CI1807" s="568"/>
      <c r="CJ1807" s="568" t="str">
        <f t="shared" ca="1" si="153"/>
        <v/>
      </c>
      <c r="CK1807" s="568"/>
      <c r="CL1807" s="568" t="str">
        <f t="shared" ca="1" si="154"/>
        <v/>
      </c>
      <c r="CM1807" s="568"/>
      <c r="CO1807" s="187" t="str">
        <f t="shared" ca="1" si="155"/>
        <v/>
      </c>
      <c r="CP1807" s="568" t="str">
        <f t="shared" ca="1" si="156"/>
        <v/>
      </c>
      <c r="CQ1807" s="568"/>
      <c r="CR1807" s="568" t="str">
        <f t="shared" ca="1" si="157"/>
        <v/>
      </c>
      <c r="CS1807" s="568"/>
      <c r="CT1807" s="568" t="str">
        <f t="shared" ca="1" si="158"/>
        <v/>
      </c>
      <c r="CU1807" s="568"/>
      <c r="CV1807" s="568" t="str">
        <f t="shared" ca="1" si="159"/>
        <v/>
      </c>
      <c r="CW1807" s="568"/>
      <c r="CY1807" s="187" t="str">
        <f t="shared" ca="1" si="160"/>
        <v/>
      </c>
      <c r="CZ1807" s="568" t="str">
        <f t="shared" ca="1" si="161"/>
        <v/>
      </c>
      <c r="DA1807" s="568"/>
      <c r="DB1807" s="568" t="str">
        <f t="shared" ca="1" si="162"/>
        <v/>
      </c>
      <c r="DC1807" s="568"/>
      <c r="DD1807" s="568" t="str">
        <f t="shared" ca="1" si="163"/>
        <v/>
      </c>
      <c r="DE1807" s="568"/>
      <c r="DF1807" s="568" t="str">
        <f t="shared" ca="1" si="164"/>
        <v/>
      </c>
      <c r="DG1807" s="568"/>
      <c r="DI1807" s="187" t="str">
        <f t="shared" ca="1" si="165"/>
        <v/>
      </c>
      <c r="DJ1807" s="568" t="str">
        <f t="shared" ca="1" si="166"/>
        <v/>
      </c>
      <c r="DK1807" s="568"/>
      <c r="DL1807" s="568" t="str">
        <f t="shared" ca="1" si="167"/>
        <v/>
      </c>
      <c r="DM1807" s="568"/>
      <c r="DN1807" s="568" t="str">
        <f t="shared" ca="1" si="168"/>
        <v/>
      </c>
      <c r="DO1807" s="568"/>
      <c r="DP1807" s="568" t="str">
        <f t="shared" ca="1" si="169"/>
        <v/>
      </c>
      <c r="DQ1807" s="568"/>
      <c r="DS1807" s="187" t="str">
        <f t="shared" ca="1" si="170"/>
        <v/>
      </c>
      <c r="DT1807" s="568" t="str">
        <f t="shared" ca="1" si="171"/>
        <v/>
      </c>
      <c r="DU1807" s="568"/>
      <c r="DV1807" s="568" t="str">
        <f t="shared" ca="1" si="172"/>
        <v/>
      </c>
      <c r="DW1807" s="568"/>
      <c r="DX1807" s="568" t="str">
        <f t="shared" ca="1" si="173"/>
        <v/>
      </c>
      <c r="DY1807" s="568"/>
      <c r="DZ1807" s="568" t="str">
        <f t="shared" ca="1" si="174"/>
        <v/>
      </c>
      <c r="EA1807" s="568"/>
      <c r="EC1807" s="187" t="str">
        <f t="shared" ca="1" si="175"/>
        <v/>
      </c>
      <c r="ED1807" s="568" t="str">
        <f t="shared" ca="1" si="176"/>
        <v/>
      </c>
      <c r="EE1807" s="568"/>
      <c r="EF1807" s="568" t="str">
        <f t="shared" ca="1" si="177"/>
        <v/>
      </c>
      <c r="EG1807" s="568"/>
      <c r="EH1807" s="568" t="str">
        <f t="shared" ca="1" si="178"/>
        <v/>
      </c>
      <c r="EI1807" s="568"/>
      <c r="EJ1807" s="568" t="str">
        <f t="shared" ca="1" si="179"/>
        <v/>
      </c>
      <c r="EK1807" s="568"/>
      <c r="EM1807" s="187" t="str">
        <f t="shared" ca="1" si="180"/>
        <v/>
      </c>
      <c r="EN1807" s="568" t="str">
        <f t="shared" ca="1" si="181"/>
        <v/>
      </c>
      <c r="EO1807" s="568"/>
      <c r="EP1807" s="568" t="str">
        <f t="shared" ca="1" si="182"/>
        <v/>
      </c>
      <c r="EQ1807" s="568"/>
      <c r="ER1807" s="568" t="str">
        <f t="shared" ca="1" si="183"/>
        <v/>
      </c>
      <c r="ES1807" s="568"/>
      <c r="ET1807" s="568" t="str">
        <f t="shared" ca="1" si="184"/>
        <v/>
      </c>
      <c r="EU1807" s="568"/>
      <c r="EW1807" s="187" t="str">
        <f t="shared" ca="1" si="185"/>
        <v/>
      </c>
      <c r="EX1807" s="568" t="str">
        <f t="shared" ca="1" si="186"/>
        <v/>
      </c>
      <c r="EY1807" s="568"/>
      <c r="EZ1807" s="568" t="str">
        <f t="shared" ca="1" si="187"/>
        <v/>
      </c>
      <c r="FA1807" s="568"/>
      <c r="FB1807" s="568" t="str">
        <f t="shared" ca="1" si="188"/>
        <v/>
      </c>
      <c r="FC1807" s="568"/>
      <c r="FD1807" s="568" t="str">
        <f t="shared" ca="1" si="189"/>
        <v/>
      </c>
      <c r="FE1807" s="568"/>
      <c r="FG1807" s="187" t="str">
        <f t="shared" ca="1" si="190"/>
        <v/>
      </c>
      <c r="FH1807" s="568" t="str">
        <f t="shared" ca="1" si="191"/>
        <v/>
      </c>
      <c r="FI1807" s="568"/>
      <c r="FJ1807" s="568" t="str">
        <f t="shared" ca="1" si="192"/>
        <v/>
      </c>
      <c r="FK1807" s="568"/>
      <c r="FL1807" s="568" t="str">
        <f t="shared" ca="1" si="193"/>
        <v/>
      </c>
      <c r="FM1807" s="568"/>
      <c r="FN1807" s="568" t="str">
        <f t="shared" ca="1" si="194"/>
        <v/>
      </c>
      <c r="FO1807" s="568"/>
    </row>
    <row r="1808" spans="1:171" hidden="1">
      <c r="A1808" s="22">
        <v>36</v>
      </c>
      <c r="B1808" s="22" t="str">
        <f ca="1">IF(ISERROR(INDEX(WS,ROWS($A$1773:$A1808))),"",MID(INDEX(WS,ROWS($A$1773:$A1808)), FIND("]",INDEX(WS,ROWS($A$1773:$A1808)))+1,32))&amp;T(NOW())</f>
        <v/>
      </c>
      <c r="C1808" s="187" t="str">
        <f t="shared" ca="1" si="195"/>
        <v/>
      </c>
      <c r="D1808" s="568" t="str">
        <f t="shared" ca="1" si="111"/>
        <v/>
      </c>
      <c r="E1808" s="568"/>
      <c r="F1808" s="568" t="str">
        <f t="shared" ca="1" si="112"/>
        <v/>
      </c>
      <c r="G1808" s="568"/>
      <c r="H1808" s="568" t="str">
        <f t="shared" ca="1" si="113"/>
        <v/>
      </c>
      <c r="I1808" s="568"/>
      <c r="J1808" s="568" t="str">
        <f t="shared" ca="1" si="114"/>
        <v/>
      </c>
      <c r="K1808" s="568"/>
      <c r="M1808" s="187" t="str">
        <f t="shared" ca="1" si="115"/>
        <v/>
      </c>
      <c r="N1808" s="568" t="str">
        <f t="shared" ca="1" si="116"/>
        <v/>
      </c>
      <c r="O1808" s="568"/>
      <c r="P1808" s="568" t="str">
        <f t="shared" ca="1" si="117"/>
        <v/>
      </c>
      <c r="Q1808" s="568"/>
      <c r="R1808" s="568" t="str">
        <f t="shared" ca="1" si="118"/>
        <v/>
      </c>
      <c r="S1808" s="568"/>
      <c r="T1808" s="568" t="str">
        <f t="shared" ca="1" si="119"/>
        <v/>
      </c>
      <c r="U1808" s="568"/>
      <c r="W1808" s="187" t="str">
        <f t="shared" ca="1" si="120"/>
        <v/>
      </c>
      <c r="X1808" s="568" t="str">
        <f t="shared" ca="1" si="121"/>
        <v/>
      </c>
      <c r="Y1808" s="568"/>
      <c r="Z1808" s="568" t="str">
        <f t="shared" ca="1" si="122"/>
        <v/>
      </c>
      <c r="AA1808" s="568"/>
      <c r="AB1808" s="568" t="str">
        <f t="shared" ca="1" si="123"/>
        <v/>
      </c>
      <c r="AC1808" s="568"/>
      <c r="AD1808" s="568" t="str">
        <f t="shared" ca="1" si="124"/>
        <v/>
      </c>
      <c r="AE1808" s="568"/>
      <c r="AG1808" s="187" t="str">
        <f t="shared" ca="1" si="125"/>
        <v/>
      </c>
      <c r="AH1808" s="568" t="str">
        <f t="shared" ca="1" si="126"/>
        <v/>
      </c>
      <c r="AI1808" s="568"/>
      <c r="AJ1808" s="568" t="str">
        <f t="shared" ca="1" si="127"/>
        <v/>
      </c>
      <c r="AK1808" s="568"/>
      <c r="AL1808" s="568" t="str">
        <f t="shared" ca="1" si="128"/>
        <v/>
      </c>
      <c r="AM1808" s="568"/>
      <c r="AN1808" s="568" t="str">
        <f t="shared" ca="1" si="129"/>
        <v/>
      </c>
      <c r="AO1808" s="568"/>
      <c r="AQ1808" s="187" t="str">
        <f t="shared" ca="1" si="130"/>
        <v/>
      </c>
      <c r="AR1808" s="568" t="str">
        <f t="shared" ca="1" si="131"/>
        <v/>
      </c>
      <c r="AS1808" s="568"/>
      <c r="AT1808" s="568" t="str">
        <f t="shared" ca="1" si="132"/>
        <v/>
      </c>
      <c r="AU1808" s="568"/>
      <c r="AV1808" s="568" t="str">
        <f t="shared" ca="1" si="133"/>
        <v/>
      </c>
      <c r="AW1808" s="568"/>
      <c r="AX1808" s="568" t="str">
        <f t="shared" ca="1" si="134"/>
        <v/>
      </c>
      <c r="AY1808" s="568"/>
      <c r="BA1808" s="187" t="str">
        <f t="shared" ca="1" si="135"/>
        <v/>
      </c>
      <c r="BB1808" s="568" t="str">
        <f t="shared" ca="1" si="136"/>
        <v/>
      </c>
      <c r="BC1808" s="568"/>
      <c r="BD1808" s="568" t="str">
        <f t="shared" ca="1" si="137"/>
        <v/>
      </c>
      <c r="BE1808" s="568"/>
      <c r="BF1808" s="568" t="str">
        <f t="shared" ca="1" si="138"/>
        <v/>
      </c>
      <c r="BG1808" s="568"/>
      <c r="BH1808" s="568" t="str">
        <f t="shared" ca="1" si="139"/>
        <v/>
      </c>
      <c r="BI1808" s="568"/>
      <c r="BK1808" s="187" t="str">
        <f t="shared" ca="1" si="140"/>
        <v/>
      </c>
      <c r="BL1808" s="568" t="str">
        <f t="shared" ca="1" si="141"/>
        <v/>
      </c>
      <c r="BM1808" s="568"/>
      <c r="BN1808" s="568" t="str">
        <f t="shared" ca="1" si="142"/>
        <v/>
      </c>
      <c r="BO1808" s="568"/>
      <c r="BP1808" s="568" t="str">
        <f t="shared" ca="1" si="143"/>
        <v/>
      </c>
      <c r="BQ1808" s="568"/>
      <c r="BR1808" s="568" t="str">
        <f t="shared" ca="1" si="144"/>
        <v/>
      </c>
      <c r="BS1808" s="568"/>
      <c r="BU1808" s="187" t="str">
        <f t="shared" ca="1" si="145"/>
        <v/>
      </c>
      <c r="BV1808" s="568" t="str">
        <f t="shared" ca="1" si="146"/>
        <v/>
      </c>
      <c r="BW1808" s="568"/>
      <c r="BX1808" s="568" t="str">
        <f t="shared" ca="1" si="147"/>
        <v/>
      </c>
      <c r="BY1808" s="568"/>
      <c r="BZ1808" s="568" t="str">
        <f t="shared" ca="1" si="148"/>
        <v/>
      </c>
      <c r="CA1808" s="568"/>
      <c r="CB1808" s="568" t="str">
        <f t="shared" ca="1" si="149"/>
        <v/>
      </c>
      <c r="CC1808" s="568"/>
      <c r="CE1808" s="187" t="str">
        <f t="shared" ca="1" si="150"/>
        <v/>
      </c>
      <c r="CF1808" s="568" t="str">
        <f t="shared" ca="1" si="151"/>
        <v/>
      </c>
      <c r="CG1808" s="568"/>
      <c r="CH1808" s="568" t="str">
        <f t="shared" ca="1" si="152"/>
        <v/>
      </c>
      <c r="CI1808" s="568"/>
      <c r="CJ1808" s="568" t="str">
        <f t="shared" ca="1" si="153"/>
        <v/>
      </c>
      <c r="CK1808" s="568"/>
      <c r="CL1808" s="568" t="str">
        <f t="shared" ca="1" si="154"/>
        <v/>
      </c>
      <c r="CM1808" s="568"/>
      <c r="CO1808" s="187" t="str">
        <f t="shared" ca="1" si="155"/>
        <v/>
      </c>
      <c r="CP1808" s="568" t="str">
        <f t="shared" ca="1" si="156"/>
        <v/>
      </c>
      <c r="CQ1808" s="568"/>
      <c r="CR1808" s="568" t="str">
        <f t="shared" ca="1" si="157"/>
        <v/>
      </c>
      <c r="CS1808" s="568"/>
      <c r="CT1808" s="568" t="str">
        <f t="shared" ca="1" si="158"/>
        <v/>
      </c>
      <c r="CU1808" s="568"/>
      <c r="CV1808" s="568" t="str">
        <f t="shared" ca="1" si="159"/>
        <v/>
      </c>
      <c r="CW1808" s="568"/>
      <c r="CY1808" s="187" t="str">
        <f t="shared" ca="1" si="160"/>
        <v/>
      </c>
      <c r="CZ1808" s="568" t="str">
        <f t="shared" ca="1" si="161"/>
        <v/>
      </c>
      <c r="DA1808" s="568"/>
      <c r="DB1808" s="568" t="str">
        <f t="shared" ca="1" si="162"/>
        <v/>
      </c>
      <c r="DC1808" s="568"/>
      <c r="DD1808" s="568" t="str">
        <f t="shared" ca="1" si="163"/>
        <v/>
      </c>
      <c r="DE1808" s="568"/>
      <c r="DF1808" s="568" t="str">
        <f t="shared" ca="1" si="164"/>
        <v/>
      </c>
      <c r="DG1808" s="568"/>
      <c r="DI1808" s="187" t="str">
        <f t="shared" ca="1" si="165"/>
        <v/>
      </c>
      <c r="DJ1808" s="568" t="str">
        <f t="shared" ca="1" si="166"/>
        <v/>
      </c>
      <c r="DK1808" s="568"/>
      <c r="DL1808" s="568" t="str">
        <f t="shared" ca="1" si="167"/>
        <v/>
      </c>
      <c r="DM1808" s="568"/>
      <c r="DN1808" s="568" t="str">
        <f t="shared" ca="1" si="168"/>
        <v/>
      </c>
      <c r="DO1808" s="568"/>
      <c r="DP1808" s="568" t="str">
        <f t="shared" ca="1" si="169"/>
        <v/>
      </c>
      <c r="DQ1808" s="568"/>
      <c r="DS1808" s="187" t="str">
        <f t="shared" ca="1" si="170"/>
        <v/>
      </c>
      <c r="DT1808" s="568" t="str">
        <f t="shared" ca="1" si="171"/>
        <v/>
      </c>
      <c r="DU1808" s="568"/>
      <c r="DV1808" s="568" t="str">
        <f t="shared" ca="1" si="172"/>
        <v/>
      </c>
      <c r="DW1808" s="568"/>
      <c r="DX1808" s="568" t="str">
        <f t="shared" ca="1" si="173"/>
        <v/>
      </c>
      <c r="DY1808" s="568"/>
      <c r="DZ1808" s="568" t="str">
        <f t="shared" ca="1" si="174"/>
        <v/>
      </c>
      <c r="EA1808" s="568"/>
      <c r="EC1808" s="187" t="str">
        <f t="shared" ca="1" si="175"/>
        <v/>
      </c>
      <c r="ED1808" s="568" t="str">
        <f t="shared" ca="1" si="176"/>
        <v/>
      </c>
      <c r="EE1808" s="568"/>
      <c r="EF1808" s="568" t="str">
        <f t="shared" ca="1" si="177"/>
        <v/>
      </c>
      <c r="EG1808" s="568"/>
      <c r="EH1808" s="568" t="str">
        <f t="shared" ca="1" si="178"/>
        <v/>
      </c>
      <c r="EI1808" s="568"/>
      <c r="EJ1808" s="568" t="str">
        <f t="shared" ca="1" si="179"/>
        <v/>
      </c>
      <c r="EK1808" s="568"/>
      <c r="EM1808" s="187" t="str">
        <f t="shared" ca="1" si="180"/>
        <v/>
      </c>
      <c r="EN1808" s="568" t="str">
        <f t="shared" ca="1" si="181"/>
        <v/>
      </c>
      <c r="EO1808" s="568"/>
      <c r="EP1808" s="568" t="str">
        <f t="shared" ca="1" si="182"/>
        <v/>
      </c>
      <c r="EQ1808" s="568"/>
      <c r="ER1808" s="568" t="str">
        <f t="shared" ca="1" si="183"/>
        <v/>
      </c>
      <c r="ES1808" s="568"/>
      <c r="ET1808" s="568" t="str">
        <f t="shared" ca="1" si="184"/>
        <v/>
      </c>
      <c r="EU1808" s="568"/>
      <c r="EW1808" s="187" t="str">
        <f t="shared" ca="1" si="185"/>
        <v/>
      </c>
      <c r="EX1808" s="568" t="str">
        <f t="shared" ca="1" si="186"/>
        <v/>
      </c>
      <c r="EY1808" s="568"/>
      <c r="EZ1808" s="568" t="str">
        <f t="shared" ca="1" si="187"/>
        <v/>
      </c>
      <c r="FA1808" s="568"/>
      <c r="FB1808" s="568" t="str">
        <f t="shared" ca="1" si="188"/>
        <v/>
      </c>
      <c r="FC1808" s="568"/>
      <c r="FD1808" s="568" t="str">
        <f t="shared" ca="1" si="189"/>
        <v/>
      </c>
      <c r="FE1808" s="568"/>
      <c r="FG1808" s="187" t="str">
        <f t="shared" ca="1" si="190"/>
        <v/>
      </c>
      <c r="FH1808" s="568" t="str">
        <f t="shared" ca="1" si="191"/>
        <v/>
      </c>
      <c r="FI1808" s="568"/>
      <c r="FJ1808" s="568" t="str">
        <f t="shared" ca="1" si="192"/>
        <v/>
      </c>
      <c r="FK1808" s="568"/>
      <c r="FL1808" s="568" t="str">
        <f t="shared" ca="1" si="193"/>
        <v/>
      </c>
      <c r="FM1808" s="568"/>
      <c r="FN1808" s="568" t="str">
        <f t="shared" ca="1" si="194"/>
        <v/>
      </c>
      <c r="FO1808" s="568"/>
    </row>
    <row r="1809" spans="1:171" hidden="1">
      <c r="A1809" s="22">
        <v>37</v>
      </c>
      <c r="B1809" s="22" t="str">
        <f ca="1">IF(ISERROR(INDEX(WS,ROWS($A$1773:$A1809))),"",MID(INDEX(WS,ROWS($A$1773:$A1809)), FIND("]",INDEX(WS,ROWS($A$1773:$A1809)))+1,32))&amp;T(NOW())</f>
        <v/>
      </c>
      <c r="C1809" s="187" t="str">
        <f t="shared" ca="1" si="195"/>
        <v/>
      </c>
      <c r="D1809" s="568" t="str">
        <f t="shared" ca="1" si="111"/>
        <v/>
      </c>
      <c r="E1809" s="568"/>
      <c r="F1809" s="568" t="str">
        <f t="shared" ca="1" si="112"/>
        <v/>
      </c>
      <c r="G1809" s="568"/>
      <c r="H1809" s="568" t="str">
        <f t="shared" ca="1" si="113"/>
        <v/>
      </c>
      <c r="I1809" s="568"/>
      <c r="J1809" s="568" t="str">
        <f t="shared" ca="1" si="114"/>
        <v/>
      </c>
      <c r="K1809" s="568"/>
      <c r="M1809" s="187" t="str">
        <f t="shared" ca="1" si="115"/>
        <v/>
      </c>
      <c r="N1809" s="568" t="str">
        <f t="shared" ca="1" si="116"/>
        <v/>
      </c>
      <c r="O1809" s="568"/>
      <c r="P1809" s="568" t="str">
        <f t="shared" ca="1" si="117"/>
        <v/>
      </c>
      <c r="Q1809" s="568"/>
      <c r="R1809" s="568" t="str">
        <f t="shared" ca="1" si="118"/>
        <v/>
      </c>
      <c r="S1809" s="568"/>
      <c r="T1809" s="568" t="str">
        <f t="shared" ca="1" si="119"/>
        <v/>
      </c>
      <c r="U1809" s="568"/>
      <c r="W1809" s="187" t="str">
        <f t="shared" ca="1" si="120"/>
        <v/>
      </c>
      <c r="X1809" s="568" t="str">
        <f t="shared" ca="1" si="121"/>
        <v/>
      </c>
      <c r="Y1809" s="568"/>
      <c r="Z1809" s="568" t="str">
        <f t="shared" ca="1" si="122"/>
        <v/>
      </c>
      <c r="AA1809" s="568"/>
      <c r="AB1809" s="568" t="str">
        <f t="shared" ca="1" si="123"/>
        <v/>
      </c>
      <c r="AC1809" s="568"/>
      <c r="AD1809" s="568" t="str">
        <f t="shared" ca="1" si="124"/>
        <v/>
      </c>
      <c r="AE1809" s="568"/>
      <c r="AG1809" s="187" t="str">
        <f t="shared" ca="1" si="125"/>
        <v/>
      </c>
      <c r="AH1809" s="568" t="str">
        <f t="shared" ca="1" si="126"/>
        <v/>
      </c>
      <c r="AI1809" s="568"/>
      <c r="AJ1809" s="568" t="str">
        <f t="shared" ca="1" si="127"/>
        <v/>
      </c>
      <c r="AK1809" s="568"/>
      <c r="AL1809" s="568" t="str">
        <f t="shared" ca="1" si="128"/>
        <v/>
      </c>
      <c r="AM1809" s="568"/>
      <c r="AN1809" s="568" t="str">
        <f t="shared" ca="1" si="129"/>
        <v/>
      </c>
      <c r="AO1809" s="568"/>
      <c r="AQ1809" s="187" t="str">
        <f t="shared" ca="1" si="130"/>
        <v/>
      </c>
      <c r="AR1809" s="568" t="str">
        <f t="shared" ca="1" si="131"/>
        <v/>
      </c>
      <c r="AS1809" s="568"/>
      <c r="AT1809" s="568" t="str">
        <f t="shared" ca="1" si="132"/>
        <v/>
      </c>
      <c r="AU1809" s="568"/>
      <c r="AV1809" s="568" t="str">
        <f t="shared" ca="1" si="133"/>
        <v/>
      </c>
      <c r="AW1809" s="568"/>
      <c r="AX1809" s="568" t="str">
        <f t="shared" ca="1" si="134"/>
        <v/>
      </c>
      <c r="AY1809" s="568"/>
      <c r="BA1809" s="187" t="str">
        <f t="shared" ca="1" si="135"/>
        <v/>
      </c>
      <c r="BB1809" s="568" t="str">
        <f t="shared" ca="1" si="136"/>
        <v/>
      </c>
      <c r="BC1809" s="568"/>
      <c r="BD1809" s="568" t="str">
        <f t="shared" ca="1" si="137"/>
        <v/>
      </c>
      <c r="BE1809" s="568"/>
      <c r="BF1809" s="568" t="str">
        <f t="shared" ca="1" si="138"/>
        <v/>
      </c>
      <c r="BG1809" s="568"/>
      <c r="BH1809" s="568" t="str">
        <f t="shared" ca="1" si="139"/>
        <v/>
      </c>
      <c r="BI1809" s="568"/>
      <c r="BK1809" s="187" t="str">
        <f t="shared" ca="1" si="140"/>
        <v/>
      </c>
      <c r="BL1809" s="568" t="str">
        <f t="shared" ca="1" si="141"/>
        <v/>
      </c>
      <c r="BM1809" s="568"/>
      <c r="BN1809" s="568" t="str">
        <f t="shared" ca="1" si="142"/>
        <v/>
      </c>
      <c r="BO1809" s="568"/>
      <c r="BP1809" s="568" t="str">
        <f t="shared" ca="1" si="143"/>
        <v/>
      </c>
      <c r="BQ1809" s="568"/>
      <c r="BR1809" s="568" t="str">
        <f t="shared" ca="1" si="144"/>
        <v/>
      </c>
      <c r="BS1809" s="568"/>
      <c r="BU1809" s="187" t="str">
        <f t="shared" ca="1" si="145"/>
        <v/>
      </c>
      <c r="BV1809" s="568" t="str">
        <f t="shared" ca="1" si="146"/>
        <v/>
      </c>
      <c r="BW1809" s="568"/>
      <c r="BX1809" s="568" t="str">
        <f t="shared" ca="1" si="147"/>
        <v/>
      </c>
      <c r="BY1809" s="568"/>
      <c r="BZ1809" s="568" t="str">
        <f t="shared" ca="1" si="148"/>
        <v/>
      </c>
      <c r="CA1809" s="568"/>
      <c r="CB1809" s="568" t="str">
        <f t="shared" ca="1" si="149"/>
        <v/>
      </c>
      <c r="CC1809" s="568"/>
      <c r="CE1809" s="187" t="str">
        <f t="shared" ca="1" si="150"/>
        <v/>
      </c>
      <c r="CF1809" s="568" t="str">
        <f t="shared" ca="1" si="151"/>
        <v/>
      </c>
      <c r="CG1809" s="568"/>
      <c r="CH1809" s="568" t="str">
        <f t="shared" ca="1" si="152"/>
        <v/>
      </c>
      <c r="CI1809" s="568"/>
      <c r="CJ1809" s="568" t="str">
        <f t="shared" ca="1" si="153"/>
        <v/>
      </c>
      <c r="CK1809" s="568"/>
      <c r="CL1809" s="568" t="str">
        <f t="shared" ca="1" si="154"/>
        <v/>
      </c>
      <c r="CM1809" s="568"/>
      <c r="CO1809" s="187" t="str">
        <f t="shared" ca="1" si="155"/>
        <v/>
      </c>
      <c r="CP1809" s="568" t="str">
        <f t="shared" ca="1" si="156"/>
        <v/>
      </c>
      <c r="CQ1809" s="568"/>
      <c r="CR1809" s="568" t="str">
        <f t="shared" ca="1" si="157"/>
        <v/>
      </c>
      <c r="CS1809" s="568"/>
      <c r="CT1809" s="568" t="str">
        <f t="shared" ca="1" si="158"/>
        <v/>
      </c>
      <c r="CU1809" s="568"/>
      <c r="CV1809" s="568" t="str">
        <f t="shared" ca="1" si="159"/>
        <v/>
      </c>
      <c r="CW1809" s="568"/>
      <c r="CY1809" s="187" t="str">
        <f t="shared" ca="1" si="160"/>
        <v/>
      </c>
      <c r="CZ1809" s="568" t="str">
        <f t="shared" ca="1" si="161"/>
        <v/>
      </c>
      <c r="DA1809" s="568"/>
      <c r="DB1809" s="568" t="str">
        <f t="shared" ca="1" si="162"/>
        <v/>
      </c>
      <c r="DC1809" s="568"/>
      <c r="DD1809" s="568" t="str">
        <f t="shared" ca="1" si="163"/>
        <v/>
      </c>
      <c r="DE1809" s="568"/>
      <c r="DF1809" s="568" t="str">
        <f t="shared" ca="1" si="164"/>
        <v/>
      </c>
      <c r="DG1809" s="568"/>
      <c r="DI1809" s="187" t="str">
        <f t="shared" ca="1" si="165"/>
        <v/>
      </c>
      <c r="DJ1809" s="568" t="str">
        <f t="shared" ca="1" si="166"/>
        <v/>
      </c>
      <c r="DK1809" s="568"/>
      <c r="DL1809" s="568" t="str">
        <f t="shared" ca="1" si="167"/>
        <v/>
      </c>
      <c r="DM1809" s="568"/>
      <c r="DN1809" s="568" t="str">
        <f t="shared" ca="1" si="168"/>
        <v/>
      </c>
      <c r="DO1809" s="568"/>
      <c r="DP1809" s="568" t="str">
        <f t="shared" ca="1" si="169"/>
        <v/>
      </c>
      <c r="DQ1809" s="568"/>
      <c r="DS1809" s="187" t="str">
        <f t="shared" ca="1" si="170"/>
        <v/>
      </c>
      <c r="DT1809" s="568" t="str">
        <f t="shared" ca="1" si="171"/>
        <v/>
      </c>
      <c r="DU1809" s="568"/>
      <c r="DV1809" s="568" t="str">
        <f t="shared" ca="1" si="172"/>
        <v/>
      </c>
      <c r="DW1809" s="568"/>
      <c r="DX1809" s="568" t="str">
        <f t="shared" ca="1" si="173"/>
        <v/>
      </c>
      <c r="DY1809" s="568"/>
      <c r="DZ1809" s="568" t="str">
        <f t="shared" ca="1" si="174"/>
        <v/>
      </c>
      <c r="EA1809" s="568"/>
      <c r="EC1809" s="187" t="str">
        <f t="shared" ca="1" si="175"/>
        <v/>
      </c>
      <c r="ED1809" s="568" t="str">
        <f t="shared" ca="1" si="176"/>
        <v/>
      </c>
      <c r="EE1809" s="568"/>
      <c r="EF1809" s="568" t="str">
        <f t="shared" ca="1" si="177"/>
        <v/>
      </c>
      <c r="EG1809" s="568"/>
      <c r="EH1809" s="568" t="str">
        <f t="shared" ca="1" si="178"/>
        <v/>
      </c>
      <c r="EI1809" s="568"/>
      <c r="EJ1809" s="568" t="str">
        <f t="shared" ca="1" si="179"/>
        <v/>
      </c>
      <c r="EK1809" s="568"/>
      <c r="EM1809" s="187" t="str">
        <f t="shared" ca="1" si="180"/>
        <v/>
      </c>
      <c r="EN1809" s="568" t="str">
        <f t="shared" ca="1" si="181"/>
        <v/>
      </c>
      <c r="EO1809" s="568"/>
      <c r="EP1809" s="568" t="str">
        <f t="shared" ca="1" si="182"/>
        <v/>
      </c>
      <c r="EQ1809" s="568"/>
      <c r="ER1809" s="568" t="str">
        <f t="shared" ca="1" si="183"/>
        <v/>
      </c>
      <c r="ES1809" s="568"/>
      <c r="ET1809" s="568" t="str">
        <f t="shared" ca="1" si="184"/>
        <v/>
      </c>
      <c r="EU1809" s="568"/>
      <c r="EW1809" s="187" t="str">
        <f t="shared" ca="1" si="185"/>
        <v/>
      </c>
      <c r="EX1809" s="568" t="str">
        <f t="shared" ca="1" si="186"/>
        <v/>
      </c>
      <c r="EY1809" s="568"/>
      <c r="EZ1809" s="568" t="str">
        <f t="shared" ca="1" si="187"/>
        <v/>
      </c>
      <c r="FA1809" s="568"/>
      <c r="FB1809" s="568" t="str">
        <f t="shared" ca="1" si="188"/>
        <v/>
      </c>
      <c r="FC1809" s="568"/>
      <c r="FD1809" s="568" t="str">
        <f t="shared" ca="1" si="189"/>
        <v/>
      </c>
      <c r="FE1809" s="568"/>
      <c r="FG1809" s="187" t="str">
        <f t="shared" ca="1" si="190"/>
        <v/>
      </c>
      <c r="FH1809" s="568" t="str">
        <f t="shared" ca="1" si="191"/>
        <v/>
      </c>
      <c r="FI1809" s="568"/>
      <c r="FJ1809" s="568" t="str">
        <f t="shared" ca="1" si="192"/>
        <v/>
      </c>
      <c r="FK1809" s="568"/>
      <c r="FL1809" s="568" t="str">
        <f t="shared" ca="1" si="193"/>
        <v/>
      </c>
      <c r="FM1809" s="568"/>
      <c r="FN1809" s="568" t="str">
        <f t="shared" ca="1" si="194"/>
        <v/>
      </c>
      <c r="FO1809" s="568"/>
    </row>
    <row r="1810" spans="1:171" hidden="1">
      <c r="A1810" s="22">
        <v>38</v>
      </c>
      <c r="B1810" s="22" t="str">
        <f ca="1">IF(ISERROR(INDEX(WS,ROWS($A$1773:$A1810))),"",MID(INDEX(WS,ROWS($A$1773:$A1810)), FIND("]",INDEX(WS,ROWS($A$1773:$A1810)))+1,32))&amp;T(NOW())</f>
        <v/>
      </c>
      <c r="C1810" s="187" t="str">
        <f t="shared" ca="1" si="195"/>
        <v/>
      </c>
      <c r="D1810" s="568" t="str">
        <f t="shared" ca="1" si="111"/>
        <v/>
      </c>
      <c r="E1810" s="568"/>
      <c r="F1810" s="568" t="str">
        <f t="shared" ca="1" si="112"/>
        <v/>
      </c>
      <c r="G1810" s="568"/>
      <c r="H1810" s="568" t="str">
        <f t="shared" ca="1" si="113"/>
        <v/>
      </c>
      <c r="I1810" s="568"/>
      <c r="J1810" s="568" t="str">
        <f t="shared" ca="1" si="114"/>
        <v/>
      </c>
      <c r="K1810" s="568"/>
      <c r="M1810" s="187" t="str">
        <f t="shared" ca="1" si="115"/>
        <v/>
      </c>
      <c r="N1810" s="568" t="str">
        <f t="shared" ca="1" si="116"/>
        <v/>
      </c>
      <c r="O1810" s="568"/>
      <c r="P1810" s="568" t="str">
        <f t="shared" ca="1" si="117"/>
        <v/>
      </c>
      <c r="Q1810" s="568"/>
      <c r="R1810" s="568" t="str">
        <f t="shared" ca="1" si="118"/>
        <v/>
      </c>
      <c r="S1810" s="568"/>
      <c r="T1810" s="568" t="str">
        <f t="shared" ca="1" si="119"/>
        <v/>
      </c>
      <c r="U1810" s="568"/>
      <c r="W1810" s="187" t="str">
        <f t="shared" ca="1" si="120"/>
        <v/>
      </c>
      <c r="X1810" s="568" t="str">
        <f t="shared" ca="1" si="121"/>
        <v/>
      </c>
      <c r="Y1810" s="568"/>
      <c r="Z1810" s="568" t="str">
        <f t="shared" ca="1" si="122"/>
        <v/>
      </c>
      <c r="AA1810" s="568"/>
      <c r="AB1810" s="568" t="str">
        <f t="shared" ca="1" si="123"/>
        <v/>
      </c>
      <c r="AC1810" s="568"/>
      <c r="AD1810" s="568" t="str">
        <f t="shared" ca="1" si="124"/>
        <v/>
      </c>
      <c r="AE1810" s="568"/>
      <c r="AG1810" s="187" t="str">
        <f t="shared" ca="1" si="125"/>
        <v/>
      </c>
      <c r="AH1810" s="568" t="str">
        <f t="shared" ca="1" si="126"/>
        <v/>
      </c>
      <c r="AI1810" s="568"/>
      <c r="AJ1810" s="568" t="str">
        <f t="shared" ca="1" si="127"/>
        <v/>
      </c>
      <c r="AK1810" s="568"/>
      <c r="AL1810" s="568" t="str">
        <f t="shared" ca="1" si="128"/>
        <v/>
      </c>
      <c r="AM1810" s="568"/>
      <c r="AN1810" s="568" t="str">
        <f t="shared" ca="1" si="129"/>
        <v/>
      </c>
      <c r="AO1810" s="568"/>
      <c r="AQ1810" s="187" t="str">
        <f t="shared" ca="1" si="130"/>
        <v/>
      </c>
      <c r="AR1810" s="568" t="str">
        <f t="shared" ca="1" si="131"/>
        <v/>
      </c>
      <c r="AS1810" s="568"/>
      <c r="AT1810" s="568" t="str">
        <f t="shared" ca="1" si="132"/>
        <v/>
      </c>
      <c r="AU1810" s="568"/>
      <c r="AV1810" s="568" t="str">
        <f t="shared" ca="1" si="133"/>
        <v/>
      </c>
      <c r="AW1810" s="568"/>
      <c r="AX1810" s="568" t="str">
        <f t="shared" ca="1" si="134"/>
        <v/>
      </c>
      <c r="AY1810" s="568"/>
      <c r="BA1810" s="187" t="str">
        <f t="shared" ca="1" si="135"/>
        <v/>
      </c>
      <c r="BB1810" s="568" t="str">
        <f t="shared" ca="1" si="136"/>
        <v/>
      </c>
      <c r="BC1810" s="568"/>
      <c r="BD1810" s="568" t="str">
        <f t="shared" ca="1" si="137"/>
        <v/>
      </c>
      <c r="BE1810" s="568"/>
      <c r="BF1810" s="568" t="str">
        <f t="shared" ca="1" si="138"/>
        <v/>
      </c>
      <c r="BG1810" s="568"/>
      <c r="BH1810" s="568" t="str">
        <f t="shared" ca="1" si="139"/>
        <v/>
      </c>
      <c r="BI1810" s="568"/>
      <c r="BK1810" s="187" t="str">
        <f t="shared" ca="1" si="140"/>
        <v/>
      </c>
      <c r="BL1810" s="568" t="str">
        <f t="shared" ca="1" si="141"/>
        <v/>
      </c>
      <c r="BM1810" s="568"/>
      <c r="BN1810" s="568" t="str">
        <f t="shared" ca="1" si="142"/>
        <v/>
      </c>
      <c r="BO1810" s="568"/>
      <c r="BP1810" s="568" t="str">
        <f t="shared" ca="1" si="143"/>
        <v/>
      </c>
      <c r="BQ1810" s="568"/>
      <c r="BR1810" s="568" t="str">
        <f t="shared" ca="1" si="144"/>
        <v/>
      </c>
      <c r="BS1810" s="568"/>
      <c r="BU1810" s="187" t="str">
        <f t="shared" ca="1" si="145"/>
        <v/>
      </c>
      <c r="BV1810" s="568" t="str">
        <f t="shared" ca="1" si="146"/>
        <v/>
      </c>
      <c r="BW1810" s="568"/>
      <c r="BX1810" s="568" t="str">
        <f t="shared" ca="1" si="147"/>
        <v/>
      </c>
      <c r="BY1810" s="568"/>
      <c r="BZ1810" s="568" t="str">
        <f t="shared" ca="1" si="148"/>
        <v/>
      </c>
      <c r="CA1810" s="568"/>
      <c r="CB1810" s="568" t="str">
        <f t="shared" ca="1" si="149"/>
        <v/>
      </c>
      <c r="CC1810" s="568"/>
      <c r="CE1810" s="187" t="str">
        <f t="shared" ca="1" si="150"/>
        <v/>
      </c>
      <c r="CF1810" s="568" t="str">
        <f t="shared" ca="1" si="151"/>
        <v/>
      </c>
      <c r="CG1810" s="568"/>
      <c r="CH1810" s="568" t="str">
        <f t="shared" ca="1" si="152"/>
        <v/>
      </c>
      <c r="CI1810" s="568"/>
      <c r="CJ1810" s="568" t="str">
        <f t="shared" ca="1" si="153"/>
        <v/>
      </c>
      <c r="CK1810" s="568"/>
      <c r="CL1810" s="568" t="str">
        <f t="shared" ca="1" si="154"/>
        <v/>
      </c>
      <c r="CM1810" s="568"/>
      <c r="CO1810" s="187" t="str">
        <f t="shared" ca="1" si="155"/>
        <v/>
      </c>
      <c r="CP1810" s="568" t="str">
        <f t="shared" ca="1" si="156"/>
        <v/>
      </c>
      <c r="CQ1810" s="568"/>
      <c r="CR1810" s="568" t="str">
        <f t="shared" ca="1" si="157"/>
        <v/>
      </c>
      <c r="CS1810" s="568"/>
      <c r="CT1810" s="568" t="str">
        <f t="shared" ca="1" si="158"/>
        <v/>
      </c>
      <c r="CU1810" s="568"/>
      <c r="CV1810" s="568" t="str">
        <f t="shared" ca="1" si="159"/>
        <v/>
      </c>
      <c r="CW1810" s="568"/>
      <c r="CY1810" s="187" t="str">
        <f t="shared" ca="1" si="160"/>
        <v/>
      </c>
      <c r="CZ1810" s="568" t="str">
        <f t="shared" ca="1" si="161"/>
        <v/>
      </c>
      <c r="DA1810" s="568"/>
      <c r="DB1810" s="568" t="str">
        <f t="shared" ca="1" si="162"/>
        <v/>
      </c>
      <c r="DC1810" s="568"/>
      <c r="DD1810" s="568" t="str">
        <f t="shared" ca="1" si="163"/>
        <v/>
      </c>
      <c r="DE1810" s="568"/>
      <c r="DF1810" s="568" t="str">
        <f t="shared" ca="1" si="164"/>
        <v/>
      </c>
      <c r="DG1810" s="568"/>
      <c r="DI1810" s="187" t="str">
        <f t="shared" ca="1" si="165"/>
        <v/>
      </c>
      <c r="DJ1810" s="568" t="str">
        <f t="shared" ca="1" si="166"/>
        <v/>
      </c>
      <c r="DK1810" s="568"/>
      <c r="DL1810" s="568" t="str">
        <f t="shared" ca="1" si="167"/>
        <v/>
      </c>
      <c r="DM1810" s="568"/>
      <c r="DN1810" s="568" t="str">
        <f t="shared" ca="1" si="168"/>
        <v/>
      </c>
      <c r="DO1810" s="568"/>
      <c r="DP1810" s="568" t="str">
        <f t="shared" ca="1" si="169"/>
        <v/>
      </c>
      <c r="DQ1810" s="568"/>
      <c r="DS1810" s="187" t="str">
        <f t="shared" ca="1" si="170"/>
        <v/>
      </c>
      <c r="DT1810" s="568" t="str">
        <f t="shared" ca="1" si="171"/>
        <v/>
      </c>
      <c r="DU1810" s="568"/>
      <c r="DV1810" s="568" t="str">
        <f t="shared" ca="1" si="172"/>
        <v/>
      </c>
      <c r="DW1810" s="568"/>
      <c r="DX1810" s="568" t="str">
        <f t="shared" ca="1" si="173"/>
        <v/>
      </c>
      <c r="DY1810" s="568"/>
      <c r="DZ1810" s="568" t="str">
        <f t="shared" ca="1" si="174"/>
        <v/>
      </c>
      <c r="EA1810" s="568"/>
      <c r="EC1810" s="187" t="str">
        <f t="shared" ca="1" si="175"/>
        <v/>
      </c>
      <c r="ED1810" s="568" t="str">
        <f t="shared" ca="1" si="176"/>
        <v/>
      </c>
      <c r="EE1810" s="568"/>
      <c r="EF1810" s="568" t="str">
        <f t="shared" ca="1" si="177"/>
        <v/>
      </c>
      <c r="EG1810" s="568"/>
      <c r="EH1810" s="568" t="str">
        <f t="shared" ca="1" si="178"/>
        <v/>
      </c>
      <c r="EI1810" s="568"/>
      <c r="EJ1810" s="568" t="str">
        <f t="shared" ca="1" si="179"/>
        <v/>
      </c>
      <c r="EK1810" s="568"/>
      <c r="EM1810" s="187" t="str">
        <f t="shared" ca="1" si="180"/>
        <v/>
      </c>
      <c r="EN1810" s="568" t="str">
        <f t="shared" ca="1" si="181"/>
        <v/>
      </c>
      <c r="EO1810" s="568"/>
      <c r="EP1810" s="568" t="str">
        <f t="shared" ca="1" si="182"/>
        <v/>
      </c>
      <c r="EQ1810" s="568"/>
      <c r="ER1810" s="568" t="str">
        <f t="shared" ca="1" si="183"/>
        <v/>
      </c>
      <c r="ES1810" s="568"/>
      <c r="ET1810" s="568" t="str">
        <f t="shared" ca="1" si="184"/>
        <v/>
      </c>
      <c r="EU1810" s="568"/>
      <c r="EW1810" s="187" t="str">
        <f t="shared" ca="1" si="185"/>
        <v/>
      </c>
      <c r="EX1810" s="568" t="str">
        <f t="shared" ca="1" si="186"/>
        <v/>
      </c>
      <c r="EY1810" s="568"/>
      <c r="EZ1810" s="568" t="str">
        <f t="shared" ca="1" si="187"/>
        <v/>
      </c>
      <c r="FA1810" s="568"/>
      <c r="FB1810" s="568" t="str">
        <f t="shared" ca="1" si="188"/>
        <v/>
      </c>
      <c r="FC1810" s="568"/>
      <c r="FD1810" s="568" t="str">
        <f t="shared" ca="1" si="189"/>
        <v/>
      </c>
      <c r="FE1810" s="568"/>
      <c r="FG1810" s="187" t="str">
        <f t="shared" ca="1" si="190"/>
        <v/>
      </c>
      <c r="FH1810" s="568" t="str">
        <f t="shared" ca="1" si="191"/>
        <v/>
      </c>
      <c r="FI1810" s="568"/>
      <c r="FJ1810" s="568" t="str">
        <f t="shared" ca="1" si="192"/>
        <v/>
      </c>
      <c r="FK1810" s="568"/>
      <c r="FL1810" s="568" t="str">
        <f t="shared" ca="1" si="193"/>
        <v/>
      </c>
      <c r="FM1810" s="568"/>
      <c r="FN1810" s="568" t="str">
        <f t="shared" ca="1" si="194"/>
        <v/>
      </c>
      <c r="FO1810" s="568"/>
    </row>
    <row r="1811" spans="1:171" hidden="1">
      <c r="A1811" s="22">
        <v>39</v>
      </c>
      <c r="B1811" s="22" t="str">
        <f ca="1">IF(ISERROR(INDEX(WS,ROWS($A$1773:$A1811))),"",MID(INDEX(WS,ROWS($A$1773:$A1811)), FIND("]",INDEX(WS,ROWS($A$1773:$A1811)))+1,32))&amp;T(NOW())</f>
        <v/>
      </c>
      <c r="C1811" s="187" t="str">
        <f t="shared" ca="1" si="195"/>
        <v/>
      </c>
      <c r="D1811" s="568" t="str">
        <f t="shared" ca="1" si="111"/>
        <v/>
      </c>
      <c r="E1811" s="568"/>
      <c r="F1811" s="568" t="str">
        <f t="shared" ca="1" si="112"/>
        <v/>
      </c>
      <c r="G1811" s="568"/>
      <c r="H1811" s="568" t="str">
        <f t="shared" ca="1" si="113"/>
        <v/>
      </c>
      <c r="I1811" s="568"/>
      <c r="J1811" s="568" t="str">
        <f t="shared" ca="1" si="114"/>
        <v/>
      </c>
      <c r="K1811" s="568"/>
      <c r="M1811" s="187" t="str">
        <f t="shared" ca="1" si="115"/>
        <v/>
      </c>
      <c r="N1811" s="568" t="str">
        <f t="shared" ca="1" si="116"/>
        <v/>
      </c>
      <c r="O1811" s="568"/>
      <c r="P1811" s="568" t="str">
        <f t="shared" ca="1" si="117"/>
        <v/>
      </c>
      <c r="Q1811" s="568"/>
      <c r="R1811" s="568" t="str">
        <f t="shared" ca="1" si="118"/>
        <v/>
      </c>
      <c r="S1811" s="568"/>
      <c r="T1811" s="568" t="str">
        <f t="shared" ca="1" si="119"/>
        <v/>
      </c>
      <c r="U1811" s="568"/>
      <c r="W1811" s="187" t="str">
        <f t="shared" ca="1" si="120"/>
        <v/>
      </c>
      <c r="X1811" s="568" t="str">
        <f t="shared" ca="1" si="121"/>
        <v/>
      </c>
      <c r="Y1811" s="568"/>
      <c r="Z1811" s="568" t="str">
        <f t="shared" ca="1" si="122"/>
        <v/>
      </c>
      <c r="AA1811" s="568"/>
      <c r="AB1811" s="568" t="str">
        <f t="shared" ca="1" si="123"/>
        <v/>
      </c>
      <c r="AC1811" s="568"/>
      <c r="AD1811" s="568" t="str">
        <f t="shared" ca="1" si="124"/>
        <v/>
      </c>
      <c r="AE1811" s="568"/>
      <c r="AG1811" s="187" t="str">
        <f t="shared" ca="1" si="125"/>
        <v/>
      </c>
      <c r="AH1811" s="568" t="str">
        <f t="shared" ca="1" si="126"/>
        <v/>
      </c>
      <c r="AI1811" s="568"/>
      <c r="AJ1811" s="568" t="str">
        <f t="shared" ca="1" si="127"/>
        <v/>
      </c>
      <c r="AK1811" s="568"/>
      <c r="AL1811" s="568" t="str">
        <f t="shared" ca="1" si="128"/>
        <v/>
      </c>
      <c r="AM1811" s="568"/>
      <c r="AN1811" s="568" t="str">
        <f t="shared" ca="1" si="129"/>
        <v/>
      </c>
      <c r="AO1811" s="568"/>
      <c r="AQ1811" s="187" t="str">
        <f t="shared" ca="1" si="130"/>
        <v/>
      </c>
      <c r="AR1811" s="568" t="str">
        <f t="shared" ca="1" si="131"/>
        <v/>
      </c>
      <c r="AS1811" s="568"/>
      <c r="AT1811" s="568" t="str">
        <f t="shared" ca="1" si="132"/>
        <v/>
      </c>
      <c r="AU1811" s="568"/>
      <c r="AV1811" s="568" t="str">
        <f t="shared" ca="1" si="133"/>
        <v/>
      </c>
      <c r="AW1811" s="568"/>
      <c r="AX1811" s="568" t="str">
        <f t="shared" ca="1" si="134"/>
        <v/>
      </c>
      <c r="AY1811" s="568"/>
      <c r="BA1811" s="187" t="str">
        <f t="shared" ca="1" si="135"/>
        <v/>
      </c>
      <c r="BB1811" s="568" t="str">
        <f t="shared" ca="1" si="136"/>
        <v/>
      </c>
      <c r="BC1811" s="568"/>
      <c r="BD1811" s="568" t="str">
        <f t="shared" ca="1" si="137"/>
        <v/>
      </c>
      <c r="BE1811" s="568"/>
      <c r="BF1811" s="568" t="str">
        <f t="shared" ca="1" si="138"/>
        <v/>
      </c>
      <c r="BG1811" s="568"/>
      <c r="BH1811" s="568" t="str">
        <f t="shared" ca="1" si="139"/>
        <v/>
      </c>
      <c r="BI1811" s="568"/>
      <c r="BK1811" s="187" t="str">
        <f t="shared" ca="1" si="140"/>
        <v/>
      </c>
      <c r="BL1811" s="568" t="str">
        <f t="shared" ca="1" si="141"/>
        <v/>
      </c>
      <c r="BM1811" s="568"/>
      <c r="BN1811" s="568" t="str">
        <f t="shared" ca="1" si="142"/>
        <v/>
      </c>
      <c r="BO1811" s="568"/>
      <c r="BP1811" s="568" t="str">
        <f t="shared" ca="1" si="143"/>
        <v/>
      </c>
      <c r="BQ1811" s="568"/>
      <c r="BR1811" s="568" t="str">
        <f t="shared" ca="1" si="144"/>
        <v/>
      </c>
      <c r="BS1811" s="568"/>
      <c r="BU1811" s="187" t="str">
        <f t="shared" ca="1" si="145"/>
        <v/>
      </c>
      <c r="BV1811" s="568" t="str">
        <f t="shared" ca="1" si="146"/>
        <v/>
      </c>
      <c r="BW1811" s="568"/>
      <c r="BX1811" s="568" t="str">
        <f t="shared" ca="1" si="147"/>
        <v/>
      </c>
      <c r="BY1811" s="568"/>
      <c r="BZ1811" s="568" t="str">
        <f t="shared" ca="1" si="148"/>
        <v/>
      </c>
      <c r="CA1811" s="568"/>
      <c r="CB1811" s="568" t="str">
        <f t="shared" ca="1" si="149"/>
        <v/>
      </c>
      <c r="CC1811" s="568"/>
      <c r="CE1811" s="187" t="str">
        <f t="shared" ca="1" si="150"/>
        <v/>
      </c>
      <c r="CF1811" s="568" t="str">
        <f t="shared" ca="1" si="151"/>
        <v/>
      </c>
      <c r="CG1811" s="568"/>
      <c r="CH1811" s="568" t="str">
        <f t="shared" ca="1" si="152"/>
        <v/>
      </c>
      <c r="CI1811" s="568"/>
      <c r="CJ1811" s="568" t="str">
        <f t="shared" ca="1" si="153"/>
        <v/>
      </c>
      <c r="CK1811" s="568"/>
      <c r="CL1811" s="568" t="str">
        <f t="shared" ca="1" si="154"/>
        <v/>
      </c>
      <c r="CM1811" s="568"/>
      <c r="CO1811" s="187" t="str">
        <f t="shared" ca="1" si="155"/>
        <v/>
      </c>
      <c r="CP1811" s="568" t="str">
        <f t="shared" ca="1" si="156"/>
        <v/>
      </c>
      <c r="CQ1811" s="568"/>
      <c r="CR1811" s="568" t="str">
        <f t="shared" ca="1" si="157"/>
        <v/>
      </c>
      <c r="CS1811" s="568"/>
      <c r="CT1811" s="568" t="str">
        <f t="shared" ca="1" si="158"/>
        <v/>
      </c>
      <c r="CU1811" s="568"/>
      <c r="CV1811" s="568" t="str">
        <f t="shared" ca="1" si="159"/>
        <v/>
      </c>
      <c r="CW1811" s="568"/>
      <c r="CY1811" s="187" t="str">
        <f t="shared" ca="1" si="160"/>
        <v/>
      </c>
      <c r="CZ1811" s="568" t="str">
        <f t="shared" ca="1" si="161"/>
        <v/>
      </c>
      <c r="DA1811" s="568"/>
      <c r="DB1811" s="568" t="str">
        <f t="shared" ca="1" si="162"/>
        <v/>
      </c>
      <c r="DC1811" s="568"/>
      <c r="DD1811" s="568" t="str">
        <f t="shared" ca="1" si="163"/>
        <v/>
      </c>
      <c r="DE1811" s="568"/>
      <c r="DF1811" s="568" t="str">
        <f t="shared" ca="1" si="164"/>
        <v/>
      </c>
      <c r="DG1811" s="568"/>
      <c r="DI1811" s="187" t="str">
        <f t="shared" ca="1" si="165"/>
        <v/>
      </c>
      <c r="DJ1811" s="568" t="str">
        <f t="shared" ca="1" si="166"/>
        <v/>
      </c>
      <c r="DK1811" s="568"/>
      <c r="DL1811" s="568" t="str">
        <f t="shared" ca="1" si="167"/>
        <v/>
      </c>
      <c r="DM1811" s="568"/>
      <c r="DN1811" s="568" t="str">
        <f t="shared" ca="1" si="168"/>
        <v/>
      </c>
      <c r="DO1811" s="568"/>
      <c r="DP1811" s="568" t="str">
        <f t="shared" ca="1" si="169"/>
        <v/>
      </c>
      <c r="DQ1811" s="568"/>
      <c r="DS1811" s="187" t="str">
        <f t="shared" ca="1" si="170"/>
        <v/>
      </c>
      <c r="DT1811" s="568" t="str">
        <f t="shared" ca="1" si="171"/>
        <v/>
      </c>
      <c r="DU1811" s="568"/>
      <c r="DV1811" s="568" t="str">
        <f t="shared" ca="1" si="172"/>
        <v/>
      </c>
      <c r="DW1811" s="568"/>
      <c r="DX1811" s="568" t="str">
        <f t="shared" ca="1" si="173"/>
        <v/>
      </c>
      <c r="DY1811" s="568"/>
      <c r="DZ1811" s="568" t="str">
        <f t="shared" ca="1" si="174"/>
        <v/>
      </c>
      <c r="EA1811" s="568"/>
      <c r="EC1811" s="187" t="str">
        <f t="shared" ca="1" si="175"/>
        <v/>
      </c>
      <c r="ED1811" s="568" t="str">
        <f t="shared" ca="1" si="176"/>
        <v/>
      </c>
      <c r="EE1811" s="568"/>
      <c r="EF1811" s="568" t="str">
        <f t="shared" ca="1" si="177"/>
        <v/>
      </c>
      <c r="EG1811" s="568"/>
      <c r="EH1811" s="568" t="str">
        <f t="shared" ca="1" si="178"/>
        <v/>
      </c>
      <c r="EI1811" s="568"/>
      <c r="EJ1811" s="568" t="str">
        <f t="shared" ca="1" si="179"/>
        <v/>
      </c>
      <c r="EK1811" s="568"/>
      <c r="EM1811" s="187" t="str">
        <f t="shared" ca="1" si="180"/>
        <v/>
      </c>
      <c r="EN1811" s="568" t="str">
        <f t="shared" ca="1" si="181"/>
        <v/>
      </c>
      <c r="EO1811" s="568"/>
      <c r="EP1811" s="568" t="str">
        <f t="shared" ca="1" si="182"/>
        <v/>
      </c>
      <c r="EQ1811" s="568"/>
      <c r="ER1811" s="568" t="str">
        <f t="shared" ca="1" si="183"/>
        <v/>
      </c>
      <c r="ES1811" s="568"/>
      <c r="ET1811" s="568" t="str">
        <f t="shared" ca="1" si="184"/>
        <v/>
      </c>
      <c r="EU1811" s="568"/>
      <c r="EW1811" s="187" t="str">
        <f t="shared" ca="1" si="185"/>
        <v/>
      </c>
      <c r="EX1811" s="568" t="str">
        <f t="shared" ca="1" si="186"/>
        <v/>
      </c>
      <c r="EY1811" s="568"/>
      <c r="EZ1811" s="568" t="str">
        <f t="shared" ca="1" si="187"/>
        <v/>
      </c>
      <c r="FA1811" s="568"/>
      <c r="FB1811" s="568" t="str">
        <f t="shared" ca="1" si="188"/>
        <v/>
      </c>
      <c r="FC1811" s="568"/>
      <c r="FD1811" s="568" t="str">
        <f t="shared" ca="1" si="189"/>
        <v/>
      </c>
      <c r="FE1811" s="568"/>
      <c r="FG1811" s="187" t="str">
        <f t="shared" ca="1" si="190"/>
        <v/>
      </c>
      <c r="FH1811" s="568" t="str">
        <f t="shared" ca="1" si="191"/>
        <v/>
      </c>
      <c r="FI1811" s="568"/>
      <c r="FJ1811" s="568" t="str">
        <f t="shared" ca="1" si="192"/>
        <v/>
      </c>
      <c r="FK1811" s="568"/>
      <c r="FL1811" s="568" t="str">
        <f t="shared" ca="1" si="193"/>
        <v/>
      </c>
      <c r="FM1811" s="568"/>
      <c r="FN1811" s="568" t="str">
        <f t="shared" ca="1" si="194"/>
        <v/>
      </c>
      <c r="FO1811" s="568"/>
    </row>
    <row r="1812" spans="1:171" hidden="1">
      <c r="A1812" s="22">
        <v>40</v>
      </c>
      <c r="B1812" s="22" t="str">
        <f ca="1">IF(ISERROR(INDEX(WS,ROWS($A$1773:$A1812))),"",MID(INDEX(WS,ROWS($A$1773:$A1812)), FIND("]",INDEX(WS,ROWS($A$1773:$A1812)))+1,32))&amp;T(NOW())</f>
        <v/>
      </c>
      <c r="C1812" s="187" t="str">
        <f t="shared" ca="1" si="195"/>
        <v/>
      </c>
      <c r="D1812" s="568" t="str">
        <f t="shared" ca="1" si="111"/>
        <v/>
      </c>
      <c r="E1812" s="568"/>
      <c r="F1812" s="568" t="str">
        <f t="shared" ca="1" si="112"/>
        <v/>
      </c>
      <c r="G1812" s="568"/>
      <c r="H1812" s="568" t="str">
        <f t="shared" ca="1" si="113"/>
        <v/>
      </c>
      <c r="I1812" s="568"/>
      <c r="J1812" s="568" t="str">
        <f t="shared" ca="1" si="114"/>
        <v/>
      </c>
      <c r="K1812" s="568"/>
      <c r="M1812" s="187" t="str">
        <f t="shared" ca="1" si="115"/>
        <v/>
      </c>
      <c r="N1812" s="568" t="str">
        <f t="shared" ca="1" si="116"/>
        <v/>
      </c>
      <c r="O1812" s="568"/>
      <c r="P1812" s="568" t="str">
        <f t="shared" ca="1" si="117"/>
        <v/>
      </c>
      <c r="Q1812" s="568"/>
      <c r="R1812" s="568" t="str">
        <f t="shared" ca="1" si="118"/>
        <v/>
      </c>
      <c r="S1812" s="568"/>
      <c r="T1812" s="568" t="str">
        <f t="shared" ca="1" si="119"/>
        <v/>
      </c>
      <c r="U1812" s="568"/>
      <c r="W1812" s="187" t="str">
        <f t="shared" ca="1" si="120"/>
        <v/>
      </c>
      <c r="X1812" s="568" t="str">
        <f t="shared" ca="1" si="121"/>
        <v/>
      </c>
      <c r="Y1812" s="568"/>
      <c r="Z1812" s="568" t="str">
        <f t="shared" ca="1" si="122"/>
        <v/>
      </c>
      <c r="AA1812" s="568"/>
      <c r="AB1812" s="568" t="str">
        <f t="shared" ca="1" si="123"/>
        <v/>
      </c>
      <c r="AC1812" s="568"/>
      <c r="AD1812" s="568" t="str">
        <f t="shared" ca="1" si="124"/>
        <v/>
      </c>
      <c r="AE1812" s="568"/>
      <c r="AG1812" s="187" t="str">
        <f t="shared" ca="1" si="125"/>
        <v/>
      </c>
      <c r="AH1812" s="568" t="str">
        <f t="shared" ca="1" si="126"/>
        <v/>
      </c>
      <c r="AI1812" s="568"/>
      <c r="AJ1812" s="568" t="str">
        <f t="shared" ca="1" si="127"/>
        <v/>
      </c>
      <c r="AK1812" s="568"/>
      <c r="AL1812" s="568" t="str">
        <f t="shared" ca="1" si="128"/>
        <v/>
      </c>
      <c r="AM1812" s="568"/>
      <c r="AN1812" s="568" t="str">
        <f t="shared" ca="1" si="129"/>
        <v/>
      </c>
      <c r="AO1812" s="568"/>
      <c r="AQ1812" s="187" t="str">
        <f t="shared" ca="1" si="130"/>
        <v/>
      </c>
      <c r="AR1812" s="568" t="str">
        <f t="shared" ca="1" si="131"/>
        <v/>
      </c>
      <c r="AS1812" s="568"/>
      <c r="AT1812" s="568" t="str">
        <f t="shared" ca="1" si="132"/>
        <v/>
      </c>
      <c r="AU1812" s="568"/>
      <c r="AV1812" s="568" t="str">
        <f t="shared" ca="1" si="133"/>
        <v/>
      </c>
      <c r="AW1812" s="568"/>
      <c r="AX1812" s="568" t="str">
        <f t="shared" ca="1" si="134"/>
        <v/>
      </c>
      <c r="AY1812" s="568"/>
      <c r="BA1812" s="187" t="str">
        <f t="shared" ca="1" si="135"/>
        <v/>
      </c>
      <c r="BB1812" s="568" t="str">
        <f t="shared" ca="1" si="136"/>
        <v/>
      </c>
      <c r="BC1812" s="568"/>
      <c r="BD1812" s="568" t="str">
        <f t="shared" ca="1" si="137"/>
        <v/>
      </c>
      <c r="BE1812" s="568"/>
      <c r="BF1812" s="568" t="str">
        <f t="shared" ca="1" si="138"/>
        <v/>
      </c>
      <c r="BG1812" s="568"/>
      <c r="BH1812" s="568" t="str">
        <f t="shared" ca="1" si="139"/>
        <v/>
      </c>
      <c r="BI1812" s="568"/>
      <c r="BK1812" s="187" t="str">
        <f t="shared" ca="1" si="140"/>
        <v/>
      </c>
      <c r="BL1812" s="568" t="str">
        <f t="shared" ca="1" si="141"/>
        <v/>
      </c>
      <c r="BM1812" s="568"/>
      <c r="BN1812" s="568" t="str">
        <f t="shared" ca="1" si="142"/>
        <v/>
      </c>
      <c r="BO1812" s="568"/>
      <c r="BP1812" s="568" t="str">
        <f t="shared" ca="1" si="143"/>
        <v/>
      </c>
      <c r="BQ1812" s="568"/>
      <c r="BR1812" s="568" t="str">
        <f t="shared" ca="1" si="144"/>
        <v/>
      </c>
      <c r="BS1812" s="568"/>
      <c r="BU1812" s="187" t="str">
        <f t="shared" ca="1" si="145"/>
        <v/>
      </c>
      <c r="BV1812" s="568" t="str">
        <f t="shared" ca="1" si="146"/>
        <v/>
      </c>
      <c r="BW1812" s="568"/>
      <c r="BX1812" s="568" t="str">
        <f t="shared" ca="1" si="147"/>
        <v/>
      </c>
      <c r="BY1812" s="568"/>
      <c r="BZ1812" s="568" t="str">
        <f t="shared" ca="1" si="148"/>
        <v/>
      </c>
      <c r="CA1812" s="568"/>
      <c r="CB1812" s="568" t="str">
        <f t="shared" ca="1" si="149"/>
        <v/>
      </c>
      <c r="CC1812" s="568"/>
      <c r="CE1812" s="187" t="str">
        <f t="shared" ca="1" si="150"/>
        <v/>
      </c>
      <c r="CF1812" s="568" t="str">
        <f t="shared" ca="1" si="151"/>
        <v/>
      </c>
      <c r="CG1812" s="568"/>
      <c r="CH1812" s="568" t="str">
        <f t="shared" ca="1" si="152"/>
        <v/>
      </c>
      <c r="CI1812" s="568"/>
      <c r="CJ1812" s="568" t="str">
        <f t="shared" ca="1" si="153"/>
        <v/>
      </c>
      <c r="CK1812" s="568"/>
      <c r="CL1812" s="568" t="str">
        <f t="shared" ca="1" si="154"/>
        <v/>
      </c>
      <c r="CM1812" s="568"/>
      <c r="CO1812" s="187" t="str">
        <f t="shared" ca="1" si="155"/>
        <v/>
      </c>
      <c r="CP1812" s="568" t="str">
        <f t="shared" ca="1" si="156"/>
        <v/>
      </c>
      <c r="CQ1812" s="568"/>
      <c r="CR1812" s="568" t="str">
        <f t="shared" ca="1" si="157"/>
        <v/>
      </c>
      <c r="CS1812" s="568"/>
      <c r="CT1812" s="568" t="str">
        <f t="shared" ca="1" si="158"/>
        <v/>
      </c>
      <c r="CU1812" s="568"/>
      <c r="CV1812" s="568" t="str">
        <f t="shared" ca="1" si="159"/>
        <v/>
      </c>
      <c r="CW1812" s="568"/>
      <c r="CY1812" s="187" t="str">
        <f t="shared" ca="1" si="160"/>
        <v/>
      </c>
      <c r="CZ1812" s="568" t="str">
        <f t="shared" ca="1" si="161"/>
        <v/>
      </c>
      <c r="DA1812" s="568"/>
      <c r="DB1812" s="568" t="str">
        <f t="shared" ca="1" si="162"/>
        <v/>
      </c>
      <c r="DC1812" s="568"/>
      <c r="DD1812" s="568" t="str">
        <f t="shared" ca="1" si="163"/>
        <v/>
      </c>
      <c r="DE1812" s="568"/>
      <c r="DF1812" s="568" t="str">
        <f t="shared" ca="1" si="164"/>
        <v/>
      </c>
      <c r="DG1812" s="568"/>
      <c r="DI1812" s="187" t="str">
        <f t="shared" ca="1" si="165"/>
        <v/>
      </c>
      <c r="DJ1812" s="568" t="str">
        <f t="shared" ca="1" si="166"/>
        <v/>
      </c>
      <c r="DK1812" s="568"/>
      <c r="DL1812" s="568" t="str">
        <f t="shared" ca="1" si="167"/>
        <v/>
      </c>
      <c r="DM1812" s="568"/>
      <c r="DN1812" s="568" t="str">
        <f t="shared" ca="1" si="168"/>
        <v/>
      </c>
      <c r="DO1812" s="568"/>
      <c r="DP1812" s="568" t="str">
        <f t="shared" ca="1" si="169"/>
        <v/>
      </c>
      <c r="DQ1812" s="568"/>
      <c r="DS1812" s="187" t="str">
        <f t="shared" ca="1" si="170"/>
        <v/>
      </c>
      <c r="DT1812" s="568" t="str">
        <f t="shared" ca="1" si="171"/>
        <v/>
      </c>
      <c r="DU1812" s="568"/>
      <c r="DV1812" s="568" t="str">
        <f t="shared" ca="1" si="172"/>
        <v/>
      </c>
      <c r="DW1812" s="568"/>
      <c r="DX1812" s="568" t="str">
        <f t="shared" ca="1" si="173"/>
        <v/>
      </c>
      <c r="DY1812" s="568"/>
      <c r="DZ1812" s="568" t="str">
        <f t="shared" ca="1" si="174"/>
        <v/>
      </c>
      <c r="EA1812" s="568"/>
      <c r="EC1812" s="187" t="str">
        <f t="shared" ca="1" si="175"/>
        <v/>
      </c>
      <c r="ED1812" s="568" t="str">
        <f t="shared" ca="1" si="176"/>
        <v/>
      </c>
      <c r="EE1812" s="568"/>
      <c r="EF1812" s="568" t="str">
        <f t="shared" ca="1" si="177"/>
        <v/>
      </c>
      <c r="EG1812" s="568"/>
      <c r="EH1812" s="568" t="str">
        <f t="shared" ca="1" si="178"/>
        <v/>
      </c>
      <c r="EI1812" s="568"/>
      <c r="EJ1812" s="568" t="str">
        <f t="shared" ca="1" si="179"/>
        <v/>
      </c>
      <c r="EK1812" s="568"/>
      <c r="EM1812" s="187" t="str">
        <f t="shared" ca="1" si="180"/>
        <v/>
      </c>
      <c r="EN1812" s="568" t="str">
        <f t="shared" ca="1" si="181"/>
        <v/>
      </c>
      <c r="EO1812" s="568"/>
      <c r="EP1812" s="568" t="str">
        <f t="shared" ca="1" si="182"/>
        <v/>
      </c>
      <c r="EQ1812" s="568"/>
      <c r="ER1812" s="568" t="str">
        <f t="shared" ca="1" si="183"/>
        <v/>
      </c>
      <c r="ES1812" s="568"/>
      <c r="ET1812" s="568" t="str">
        <f t="shared" ca="1" si="184"/>
        <v/>
      </c>
      <c r="EU1812" s="568"/>
      <c r="EW1812" s="187" t="str">
        <f t="shared" ca="1" si="185"/>
        <v/>
      </c>
      <c r="EX1812" s="568" t="str">
        <f t="shared" ca="1" si="186"/>
        <v/>
      </c>
      <c r="EY1812" s="568"/>
      <c r="EZ1812" s="568" t="str">
        <f t="shared" ca="1" si="187"/>
        <v/>
      </c>
      <c r="FA1812" s="568"/>
      <c r="FB1812" s="568" t="str">
        <f t="shared" ca="1" si="188"/>
        <v/>
      </c>
      <c r="FC1812" s="568"/>
      <c r="FD1812" s="568" t="str">
        <f t="shared" ca="1" si="189"/>
        <v/>
      </c>
      <c r="FE1812" s="568"/>
      <c r="FG1812" s="187" t="str">
        <f t="shared" ca="1" si="190"/>
        <v/>
      </c>
      <c r="FH1812" s="568" t="str">
        <f t="shared" ca="1" si="191"/>
        <v/>
      </c>
      <c r="FI1812" s="568"/>
      <c r="FJ1812" s="568" t="str">
        <f t="shared" ca="1" si="192"/>
        <v/>
      </c>
      <c r="FK1812" s="568"/>
      <c r="FL1812" s="568" t="str">
        <f t="shared" ca="1" si="193"/>
        <v/>
      </c>
      <c r="FM1812" s="568"/>
      <c r="FN1812" s="568" t="str">
        <f t="shared" ca="1" si="194"/>
        <v/>
      </c>
      <c r="FO1812" s="568"/>
    </row>
    <row r="1813" spans="1:171" hidden="1">
      <c r="A1813" s="22">
        <v>41</v>
      </c>
      <c r="B1813" s="22" t="str">
        <f ca="1">IF(ISERROR(INDEX(WS,ROWS($A$1773:$A1813))),"",MID(INDEX(WS,ROWS($A$1773:$A1813)), FIND("]",INDEX(WS,ROWS($A$1773:$A1813)))+1,32))&amp;T(NOW())</f>
        <v/>
      </c>
      <c r="C1813" s="187" t="str">
        <f t="shared" ca="1" si="195"/>
        <v/>
      </c>
      <c r="D1813" s="568" t="str">
        <f t="shared" ca="1" si="111"/>
        <v/>
      </c>
      <c r="E1813" s="568"/>
      <c r="F1813" s="568" t="str">
        <f t="shared" ca="1" si="112"/>
        <v/>
      </c>
      <c r="G1813" s="568"/>
      <c r="H1813" s="568" t="str">
        <f t="shared" ca="1" si="113"/>
        <v/>
      </c>
      <c r="I1813" s="568"/>
      <c r="J1813" s="568" t="str">
        <f t="shared" ca="1" si="114"/>
        <v/>
      </c>
      <c r="K1813" s="568"/>
      <c r="M1813" s="187" t="str">
        <f t="shared" ca="1" si="115"/>
        <v/>
      </c>
      <c r="N1813" s="568" t="str">
        <f t="shared" ca="1" si="116"/>
        <v/>
      </c>
      <c r="O1813" s="568"/>
      <c r="P1813" s="568" t="str">
        <f t="shared" ca="1" si="117"/>
        <v/>
      </c>
      <c r="Q1813" s="568"/>
      <c r="R1813" s="568" t="str">
        <f t="shared" ca="1" si="118"/>
        <v/>
      </c>
      <c r="S1813" s="568"/>
      <c r="T1813" s="568" t="str">
        <f t="shared" ca="1" si="119"/>
        <v/>
      </c>
      <c r="U1813" s="568"/>
      <c r="W1813" s="187" t="str">
        <f t="shared" ca="1" si="120"/>
        <v/>
      </c>
      <c r="X1813" s="568" t="str">
        <f t="shared" ca="1" si="121"/>
        <v/>
      </c>
      <c r="Y1813" s="568"/>
      <c r="Z1813" s="568" t="str">
        <f t="shared" ca="1" si="122"/>
        <v/>
      </c>
      <c r="AA1813" s="568"/>
      <c r="AB1813" s="568" t="str">
        <f t="shared" ca="1" si="123"/>
        <v/>
      </c>
      <c r="AC1813" s="568"/>
      <c r="AD1813" s="568" t="str">
        <f t="shared" ca="1" si="124"/>
        <v/>
      </c>
      <c r="AE1813" s="568"/>
      <c r="AG1813" s="187" t="str">
        <f t="shared" ca="1" si="125"/>
        <v/>
      </c>
      <c r="AH1813" s="568" t="str">
        <f t="shared" ca="1" si="126"/>
        <v/>
      </c>
      <c r="AI1813" s="568"/>
      <c r="AJ1813" s="568" t="str">
        <f t="shared" ca="1" si="127"/>
        <v/>
      </c>
      <c r="AK1813" s="568"/>
      <c r="AL1813" s="568" t="str">
        <f t="shared" ca="1" si="128"/>
        <v/>
      </c>
      <c r="AM1813" s="568"/>
      <c r="AN1813" s="568" t="str">
        <f t="shared" ca="1" si="129"/>
        <v/>
      </c>
      <c r="AO1813" s="568"/>
      <c r="AQ1813" s="187" t="str">
        <f t="shared" ca="1" si="130"/>
        <v/>
      </c>
      <c r="AR1813" s="568" t="str">
        <f t="shared" ca="1" si="131"/>
        <v/>
      </c>
      <c r="AS1813" s="568"/>
      <c r="AT1813" s="568" t="str">
        <f t="shared" ca="1" si="132"/>
        <v/>
      </c>
      <c r="AU1813" s="568"/>
      <c r="AV1813" s="568" t="str">
        <f t="shared" ca="1" si="133"/>
        <v/>
      </c>
      <c r="AW1813" s="568"/>
      <c r="AX1813" s="568" t="str">
        <f t="shared" ca="1" si="134"/>
        <v/>
      </c>
      <c r="AY1813" s="568"/>
      <c r="BA1813" s="187" t="str">
        <f t="shared" ca="1" si="135"/>
        <v/>
      </c>
      <c r="BB1813" s="568" t="str">
        <f t="shared" ca="1" si="136"/>
        <v/>
      </c>
      <c r="BC1813" s="568"/>
      <c r="BD1813" s="568" t="str">
        <f t="shared" ca="1" si="137"/>
        <v/>
      </c>
      <c r="BE1813" s="568"/>
      <c r="BF1813" s="568" t="str">
        <f t="shared" ca="1" si="138"/>
        <v/>
      </c>
      <c r="BG1813" s="568"/>
      <c r="BH1813" s="568" t="str">
        <f t="shared" ca="1" si="139"/>
        <v/>
      </c>
      <c r="BI1813" s="568"/>
      <c r="BK1813" s="187" t="str">
        <f t="shared" ca="1" si="140"/>
        <v/>
      </c>
      <c r="BL1813" s="568" t="str">
        <f t="shared" ca="1" si="141"/>
        <v/>
      </c>
      <c r="BM1813" s="568"/>
      <c r="BN1813" s="568" t="str">
        <f t="shared" ca="1" si="142"/>
        <v/>
      </c>
      <c r="BO1813" s="568"/>
      <c r="BP1813" s="568" t="str">
        <f t="shared" ca="1" si="143"/>
        <v/>
      </c>
      <c r="BQ1813" s="568"/>
      <c r="BR1813" s="568" t="str">
        <f t="shared" ca="1" si="144"/>
        <v/>
      </c>
      <c r="BS1813" s="568"/>
      <c r="BU1813" s="187" t="str">
        <f t="shared" ca="1" si="145"/>
        <v/>
      </c>
      <c r="BV1813" s="568" t="str">
        <f t="shared" ca="1" si="146"/>
        <v/>
      </c>
      <c r="BW1813" s="568"/>
      <c r="BX1813" s="568" t="str">
        <f t="shared" ca="1" si="147"/>
        <v/>
      </c>
      <c r="BY1813" s="568"/>
      <c r="BZ1813" s="568" t="str">
        <f t="shared" ca="1" si="148"/>
        <v/>
      </c>
      <c r="CA1813" s="568"/>
      <c r="CB1813" s="568" t="str">
        <f t="shared" ca="1" si="149"/>
        <v/>
      </c>
      <c r="CC1813" s="568"/>
      <c r="CE1813" s="187" t="str">
        <f t="shared" ca="1" si="150"/>
        <v/>
      </c>
      <c r="CF1813" s="568" t="str">
        <f t="shared" ca="1" si="151"/>
        <v/>
      </c>
      <c r="CG1813" s="568"/>
      <c r="CH1813" s="568" t="str">
        <f t="shared" ca="1" si="152"/>
        <v/>
      </c>
      <c r="CI1813" s="568"/>
      <c r="CJ1813" s="568" t="str">
        <f t="shared" ca="1" si="153"/>
        <v/>
      </c>
      <c r="CK1813" s="568"/>
      <c r="CL1813" s="568" t="str">
        <f t="shared" ca="1" si="154"/>
        <v/>
      </c>
      <c r="CM1813" s="568"/>
      <c r="CO1813" s="187" t="str">
        <f t="shared" ca="1" si="155"/>
        <v/>
      </c>
      <c r="CP1813" s="568" t="str">
        <f t="shared" ca="1" si="156"/>
        <v/>
      </c>
      <c r="CQ1813" s="568"/>
      <c r="CR1813" s="568" t="str">
        <f t="shared" ca="1" si="157"/>
        <v/>
      </c>
      <c r="CS1813" s="568"/>
      <c r="CT1813" s="568" t="str">
        <f t="shared" ca="1" si="158"/>
        <v/>
      </c>
      <c r="CU1813" s="568"/>
      <c r="CV1813" s="568" t="str">
        <f t="shared" ca="1" si="159"/>
        <v/>
      </c>
      <c r="CW1813" s="568"/>
      <c r="CY1813" s="187" t="str">
        <f t="shared" ca="1" si="160"/>
        <v/>
      </c>
      <c r="CZ1813" s="568" t="str">
        <f t="shared" ca="1" si="161"/>
        <v/>
      </c>
      <c r="DA1813" s="568"/>
      <c r="DB1813" s="568" t="str">
        <f t="shared" ca="1" si="162"/>
        <v/>
      </c>
      <c r="DC1813" s="568"/>
      <c r="DD1813" s="568" t="str">
        <f t="shared" ca="1" si="163"/>
        <v/>
      </c>
      <c r="DE1813" s="568"/>
      <c r="DF1813" s="568" t="str">
        <f t="shared" ca="1" si="164"/>
        <v/>
      </c>
      <c r="DG1813" s="568"/>
      <c r="DI1813" s="187" t="str">
        <f t="shared" ca="1" si="165"/>
        <v/>
      </c>
      <c r="DJ1813" s="568" t="str">
        <f t="shared" ca="1" si="166"/>
        <v/>
      </c>
      <c r="DK1813" s="568"/>
      <c r="DL1813" s="568" t="str">
        <f t="shared" ca="1" si="167"/>
        <v/>
      </c>
      <c r="DM1813" s="568"/>
      <c r="DN1813" s="568" t="str">
        <f t="shared" ca="1" si="168"/>
        <v/>
      </c>
      <c r="DO1813" s="568"/>
      <c r="DP1813" s="568" t="str">
        <f t="shared" ca="1" si="169"/>
        <v/>
      </c>
      <c r="DQ1813" s="568"/>
      <c r="DS1813" s="187" t="str">
        <f t="shared" ca="1" si="170"/>
        <v/>
      </c>
      <c r="DT1813" s="568" t="str">
        <f t="shared" ca="1" si="171"/>
        <v/>
      </c>
      <c r="DU1813" s="568"/>
      <c r="DV1813" s="568" t="str">
        <f t="shared" ca="1" si="172"/>
        <v/>
      </c>
      <c r="DW1813" s="568"/>
      <c r="DX1813" s="568" t="str">
        <f t="shared" ca="1" si="173"/>
        <v/>
      </c>
      <c r="DY1813" s="568"/>
      <c r="DZ1813" s="568" t="str">
        <f t="shared" ca="1" si="174"/>
        <v/>
      </c>
      <c r="EA1813" s="568"/>
      <c r="EC1813" s="187" t="str">
        <f t="shared" ca="1" si="175"/>
        <v/>
      </c>
      <c r="ED1813" s="568" t="str">
        <f t="shared" ca="1" si="176"/>
        <v/>
      </c>
      <c r="EE1813" s="568"/>
      <c r="EF1813" s="568" t="str">
        <f t="shared" ca="1" si="177"/>
        <v/>
      </c>
      <c r="EG1813" s="568"/>
      <c r="EH1813" s="568" t="str">
        <f t="shared" ca="1" si="178"/>
        <v/>
      </c>
      <c r="EI1813" s="568"/>
      <c r="EJ1813" s="568" t="str">
        <f t="shared" ca="1" si="179"/>
        <v/>
      </c>
      <c r="EK1813" s="568"/>
      <c r="EM1813" s="187" t="str">
        <f t="shared" ca="1" si="180"/>
        <v/>
      </c>
      <c r="EN1813" s="568" t="str">
        <f t="shared" ca="1" si="181"/>
        <v/>
      </c>
      <c r="EO1813" s="568"/>
      <c r="EP1813" s="568" t="str">
        <f t="shared" ca="1" si="182"/>
        <v/>
      </c>
      <c r="EQ1813" s="568"/>
      <c r="ER1813" s="568" t="str">
        <f t="shared" ca="1" si="183"/>
        <v/>
      </c>
      <c r="ES1813" s="568"/>
      <c r="ET1813" s="568" t="str">
        <f t="shared" ca="1" si="184"/>
        <v/>
      </c>
      <c r="EU1813" s="568"/>
      <c r="EW1813" s="187" t="str">
        <f t="shared" ca="1" si="185"/>
        <v/>
      </c>
      <c r="EX1813" s="568" t="str">
        <f t="shared" ca="1" si="186"/>
        <v/>
      </c>
      <c r="EY1813" s="568"/>
      <c r="EZ1813" s="568" t="str">
        <f t="shared" ca="1" si="187"/>
        <v/>
      </c>
      <c r="FA1813" s="568"/>
      <c r="FB1813" s="568" t="str">
        <f t="shared" ca="1" si="188"/>
        <v/>
      </c>
      <c r="FC1813" s="568"/>
      <c r="FD1813" s="568" t="str">
        <f t="shared" ca="1" si="189"/>
        <v/>
      </c>
      <c r="FE1813" s="568"/>
      <c r="FG1813" s="187" t="str">
        <f t="shared" ca="1" si="190"/>
        <v/>
      </c>
      <c r="FH1813" s="568" t="str">
        <f t="shared" ca="1" si="191"/>
        <v/>
      </c>
      <c r="FI1813" s="568"/>
      <c r="FJ1813" s="568" t="str">
        <f t="shared" ca="1" si="192"/>
        <v/>
      </c>
      <c r="FK1813" s="568"/>
      <c r="FL1813" s="568" t="str">
        <f t="shared" ca="1" si="193"/>
        <v/>
      </c>
      <c r="FM1813" s="568"/>
      <c r="FN1813" s="568" t="str">
        <f t="shared" ca="1" si="194"/>
        <v/>
      </c>
      <c r="FO1813" s="568"/>
    </row>
    <row r="1814" spans="1:171" hidden="1">
      <c r="A1814" s="22">
        <v>42</v>
      </c>
      <c r="B1814" s="22" t="str">
        <f ca="1">IF(ISERROR(INDEX(WS,ROWS($A$1773:$A1814))),"",MID(INDEX(WS,ROWS($A$1773:$A1814)), FIND("]",INDEX(WS,ROWS($A$1773:$A1814)))+1,32))&amp;T(NOW())</f>
        <v/>
      </c>
      <c r="C1814" s="187" t="str">
        <f t="shared" ca="1" si="195"/>
        <v/>
      </c>
      <c r="D1814" s="568" t="str">
        <f t="shared" ca="1" si="111"/>
        <v/>
      </c>
      <c r="E1814" s="568"/>
      <c r="F1814" s="568" t="str">
        <f t="shared" ca="1" si="112"/>
        <v/>
      </c>
      <c r="G1814" s="568"/>
      <c r="H1814" s="568" t="str">
        <f t="shared" ca="1" si="113"/>
        <v/>
      </c>
      <c r="I1814" s="568"/>
      <c r="J1814" s="568" t="str">
        <f t="shared" ca="1" si="114"/>
        <v/>
      </c>
      <c r="K1814" s="568"/>
      <c r="M1814" s="187" t="str">
        <f t="shared" ca="1" si="115"/>
        <v/>
      </c>
      <c r="N1814" s="568" t="str">
        <f t="shared" ca="1" si="116"/>
        <v/>
      </c>
      <c r="O1814" s="568"/>
      <c r="P1814" s="568" t="str">
        <f t="shared" ca="1" si="117"/>
        <v/>
      </c>
      <c r="Q1814" s="568"/>
      <c r="R1814" s="568" t="str">
        <f t="shared" ca="1" si="118"/>
        <v/>
      </c>
      <c r="S1814" s="568"/>
      <c r="T1814" s="568" t="str">
        <f t="shared" ca="1" si="119"/>
        <v/>
      </c>
      <c r="U1814" s="568"/>
      <c r="W1814" s="187" t="str">
        <f t="shared" ca="1" si="120"/>
        <v/>
      </c>
      <c r="X1814" s="568" t="str">
        <f t="shared" ca="1" si="121"/>
        <v/>
      </c>
      <c r="Y1814" s="568"/>
      <c r="Z1814" s="568" t="str">
        <f t="shared" ca="1" si="122"/>
        <v/>
      </c>
      <c r="AA1814" s="568"/>
      <c r="AB1814" s="568" t="str">
        <f t="shared" ca="1" si="123"/>
        <v/>
      </c>
      <c r="AC1814" s="568"/>
      <c r="AD1814" s="568" t="str">
        <f t="shared" ca="1" si="124"/>
        <v/>
      </c>
      <c r="AE1814" s="568"/>
      <c r="AG1814" s="187" t="str">
        <f t="shared" ca="1" si="125"/>
        <v/>
      </c>
      <c r="AH1814" s="568" t="str">
        <f t="shared" ca="1" si="126"/>
        <v/>
      </c>
      <c r="AI1814" s="568"/>
      <c r="AJ1814" s="568" t="str">
        <f t="shared" ca="1" si="127"/>
        <v/>
      </c>
      <c r="AK1814" s="568"/>
      <c r="AL1814" s="568" t="str">
        <f t="shared" ca="1" si="128"/>
        <v/>
      </c>
      <c r="AM1814" s="568"/>
      <c r="AN1814" s="568" t="str">
        <f t="shared" ca="1" si="129"/>
        <v/>
      </c>
      <c r="AO1814" s="568"/>
      <c r="AQ1814" s="187" t="str">
        <f t="shared" ca="1" si="130"/>
        <v/>
      </c>
      <c r="AR1814" s="568" t="str">
        <f t="shared" ca="1" si="131"/>
        <v/>
      </c>
      <c r="AS1814" s="568"/>
      <c r="AT1814" s="568" t="str">
        <f t="shared" ca="1" si="132"/>
        <v/>
      </c>
      <c r="AU1814" s="568"/>
      <c r="AV1814" s="568" t="str">
        <f t="shared" ca="1" si="133"/>
        <v/>
      </c>
      <c r="AW1814" s="568"/>
      <c r="AX1814" s="568" t="str">
        <f t="shared" ca="1" si="134"/>
        <v/>
      </c>
      <c r="AY1814" s="568"/>
      <c r="BA1814" s="187" t="str">
        <f t="shared" ca="1" si="135"/>
        <v/>
      </c>
      <c r="BB1814" s="568" t="str">
        <f t="shared" ca="1" si="136"/>
        <v/>
      </c>
      <c r="BC1814" s="568"/>
      <c r="BD1814" s="568" t="str">
        <f t="shared" ca="1" si="137"/>
        <v/>
      </c>
      <c r="BE1814" s="568"/>
      <c r="BF1814" s="568" t="str">
        <f t="shared" ca="1" si="138"/>
        <v/>
      </c>
      <c r="BG1814" s="568"/>
      <c r="BH1814" s="568" t="str">
        <f t="shared" ca="1" si="139"/>
        <v/>
      </c>
      <c r="BI1814" s="568"/>
      <c r="BK1814" s="187" t="str">
        <f t="shared" ca="1" si="140"/>
        <v/>
      </c>
      <c r="BL1814" s="568" t="str">
        <f t="shared" ca="1" si="141"/>
        <v/>
      </c>
      <c r="BM1814" s="568"/>
      <c r="BN1814" s="568" t="str">
        <f t="shared" ca="1" si="142"/>
        <v/>
      </c>
      <c r="BO1814" s="568"/>
      <c r="BP1814" s="568" t="str">
        <f t="shared" ca="1" si="143"/>
        <v/>
      </c>
      <c r="BQ1814" s="568"/>
      <c r="BR1814" s="568" t="str">
        <f t="shared" ca="1" si="144"/>
        <v/>
      </c>
      <c r="BS1814" s="568"/>
      <c r="BU1814" s="187" t="str">
        <f t="shared" ca="1" si="145"/>
        <v/>
      </c>
      <c r="BV1814" s="568" t="str">
        <f t="shared" ca="1" si="146"/>
        <v/>
      </c>
      <c r="BW1814" s="568"/>
      <c r="BX1814" s="568" t="str">
        <f t="shared" ca="1" si="147"/>
        <v/>
      </c>
      <c r="BY1814" s="568"/>
      <c r="BZ1814" s="568" t="str">
        <f t="shared" ca="1" si="148"/>
        <v/>
      </c>
      <c r="CA1814" s="568"/>
      <c r="CB1814" s="568" t="str">
        <f t="shared" ca="1" si="149"/>
        <v/>
      </c>
      <c r="CC1814" s="568"/>
      <c r="CE1814" s="187" t="str">
        <f t="shared" ca="1" si="150"/>
        <v/>
      </c>
      <c r="CF1814" s="568" t="str">
        <f t="shared" ca="1" si="151"/>
        <v/>
      </c>
      <c r="CG1814" s="568"/>
      <c r="CH1814" s="568" t="str">
        <f t="shared" ca="1" si="152"/>
        <v/>
      </c>
      <c r="CI1814" s="568"/>
      <c r="CJ1814" s="568" t="str">
        <f t="shared" ca="1" si="153"/>
        <v/>
      </c>
      <c r="CK1814" s="568"/>
      <c r="CL1814" s="568" t="str">
        <f t="shared" ca="1" si="154"/>
        <v/>
      </c>
      <c r="CM1814" s="568"/>
      <c r="CO1814" s="187" t="str">
        <f t="shared" ca="1" si="155"/>
        <v/>
      </c>
      <c r="CP1814" s="568" t="str">
        <f t="shared" ca="1" si="156"/>
        <v/>
      </c>
      <c r="CQ1814" s="568"/>
      <c r="CR1814" s="568" t="str">
        <f t="shared" ca="1" si="157"/>
        <v/>
      </c>
      <c r="CS1814" s="568"/>
      <c r="CT1814" s="568" t="str">
        <f t="shared" ca="1" si="158"/>
        <v/>
      </c>
      <c r="CU1814" s="568"/>
      <c r="CV1814" s="568" t="str">
        <f t="shared" ca="1" si="159"/>
        <v/>
      </c>
      <c r="CW1814" s="568"/>
      <c r="CY1814" s="187" t="str">
        <f t="shared" ca="1" si="160"/>
        <v/>
      </c>
      <c r="CZ1814" s="568" t="str">
        <f t="shared" ca="1" si="161"/>
        <v/>
      </c>
      <c r="DA1814" s="568"/>
      <c r="DB1814" s="568" t="str">
        <f t="shared" ca="1" si="162"/>
        <v/>
      </c>
      <c r="DC1814" s="568"/>
      <c r="DD1814" s="568" t="str">
        <f t="shared" ca="1" si="163"/>
        <v/>
      </c>
      <c r="DE1814" s="568"/>
      <c r="DF1814" s="568" t="str">
        <f t="shared" ca="1" si="164"/>
        <v/>
      </c>
      <c r="DG1814" s="568"/>
      <c r="DI1814" s="187" t="str">
        <f t="shared" ca="1" si="165"/>
        <v/>
      </c>
      <c r="DJ1814" s="568" t="str">
        <f t="shared" ca="1" si="166"/>
        <v/>
      </c>
      <c r="DK1814" s="568"/>
      <c r="DL1814" s="568" t="str">
        <f t="shared" ca="1" si="167"/>
        <v/>
      </c>
      <c r="DM1814" s="568"/>
      <c r="DN1814" s="568" t="str">
        <f t="shared" ca="1" si="168"/>
        <v/>
      </c>
      <c r="DO1814" s="568"/>
      <c r="DP1814" s="568" t="str">
        <f t="shared" ca="1" si="169"/>
        <v/>
      </c>
      <c r="DQ1814" s="568"/>
      <c r="DS1814" s="187" t="str">
        <f t="shared" ca="1" si="170"/>
        <v/>
      </c>
      <c r="DT1814" s="568" t="str">
        <f t="shared" ca="1" si="171"/>
        <v/>
      </c>
      <c r="DU1814" s="568"/>
      <c r="DV1814" s="568" t="str">
        <f t="shared" ca="1" si="172"/>
        <v/>
      </c>
      <c r="DW1814" s="568"/>
      <c r="DX1814" s="568" t="str">
        <f t="shared" ca="1" si="173"/>
        <v/>
      </c>
      <c r="DY1814" s="568"/>
      <c r="DZ1814" s="568" t="str">
        <f t="shared" ca="1" si="174"/>
        <v/>
      </c>
      <c r="EA1814" s="568"/>
      <c r="EC1814" s="187" t="str">
        <f t="shared" ca="1" si="175"/>
        <v/>
      </c>
      <c r="ED1814" s="568" t="str">
        <f t="shared" ca="1" si="176"/>
        <v/>
      </c>
      <c r="EE1814" s="568"/>
      <c r="EF1814" s="568" t="str">
        <f t="shared" ca="1" si="177"/>
        <v/>
      </c>
      <c r="EG1814" s="568"/>
      <c r="EH1814" s="568" t="str">
        <f t="shared" ca="1" si="178"/>
        <v/>
      </c>
      <c r="EI1814" s="568"/>
      <c r="EJ1814" s="568" t="str">
        <f t="shared" ca="1" si="179"/>
        <v/>
      </c>
      <c r="EK1814" s="568"/>
      <c r="EM1814" s="187" t="str">
        <f t="shared" ca="1" si="180"/>
        <v/>
      </c>
      <c r="EN1814" s="568" t="str">
        <f t="shared" ca="1" si="181"/>
        <v/>
      </c>
      <c r="EO1814" s="568"/>
      <c r="EP1814" s="568" t="str">
        <f t="shared" ca="1" si="182"/>
        <v/>
      </c>
      <c r="EQ1814" s="568"/>
      <c r="ER1814" s="568" t="str">
        <f t="shared" ca="1" si="183"/>
        <v/>
      </c>
      <c r="ES1814" s="568"/>
      <c r="ET1814" s="568" t="str">
        <f t="shared" ca="1" si="184"/>
        <v/>
      </c>
      <c r="EU1814" s="568"/>
      <c r="EW1814" s="187" t="str">
        <f t="shared" ca="1" si="185"/>
        <v/>
      </c>
      <c r="EX1814" s="568" t="str">
        <f t="shared" ca="1" si="186"/>
        <v/>
      </c>
      <c r="EY1814" s="568"/>
      <c r="EZ1814" s="568" t="str">
        <f t="shared" ca="1" si="187"/>
        <v/>
      </c>
      <c r="FA1814" s="568"/>
      <c r="FB1814" s="568" t="str">
        <f t="shared" ca="1" si="188"/>
        <v/>
      </c>
      <c r="FC1814" s="568"/>
      <c r="FD1814" s="568" t="str">
        <f t="shared" ca="1" si="189"/>
        <v/>
      </c>
      <c r="FE1814" s="568"/>
      <c r="FG1814" s="187" t="str">
        <f t="shared" ca="1" si="190"/>
        <v/>
      </c>
      <c r="FH1814" s="568" t="str">
        <f t="shared" ca="1" si="191"/>
        <v/>
      </c>
      <c r="FI1814" s="568"/>
      <c r="FJ1814" s="568" t="str">
        <f t="shared" ca="1" si="192"/>
        <v/>
      </c>
      <c r="FK1814" s="568"/>
      <c r="FL1814" s="568" t="str">
        <f t="shared" ca="1" si="193"/>
        <v/>
      </c>
      <c r="FM1814" s="568"/>
      <c r="FN1814" s="568" t="str">
        <f t="shared" ca="1" si="194"/>
        <v/>
      </c>
      <c r="FO1814" s="568"/>
    </row>
    <row r="1815" spans="1:171" hidden="1">
      <c r="A1815" s="22">
        <v>43</v>
      </c>
      <c r="B1815" s="22" t="str">
        <f ca="1">IF(ISERROR(INDEX(WS,ROWS($A$1773:$A1815))),"",MID(INDEX(WS,ROWS($A$1773:$A1815)), FIND("]",INDEX(WS,ROWS($A$1773:$A1815)))+1,32))&amp;T(NOW())</f>
        <v/>
      </c>
      <c r="C1815" s="187" t="str">
        <f t="shared" ca="1" si="195"/>
        <v/>
      </c>
      <c r="D1815" s="568" t="str">
        <f t="shared" ca="1" si="111"/>
        <v/>
      </c>
      <c r="E1815" s="568"/>
      <c r="F1815" s="568" t="str">
        <f t="shared" ca="1" si="112"/>
        <v/>
      </c>
      <c r="G1815" s="568"/>
      <c r="H1815" s="568" t="str">
        <f t="shared" ca="1" si="113"/>
        <v/>
      </c>
      <c r="I1815" s="568"/>
      <c r="J1815" s="568" t="str">
        <f t="shared" ca="1" si="114"/>
        <v/>
      </c>
      <c r="K1815" s="568"/>
      <c r="M1815" s="187" t="str">
        <f t="shared" ca="1" si="115"/>
        <v/>
      </c>
      <c r="N1815" s="568" t="str">
        <f t="shared" ca="1" si="116"/>
        <v/>
      </c>
      <c r="O1815" s="568"/>
      <c r="P1815" s="568" t="str">
        <f t="shared" ca="1" si="117"/>
        <v/>
      </c>
      <c r="Q1815" s="568"/>
      <c r="R1815" s="568" t="str">
        <f t="shared" ca="1" si="118"/>
        <v/>
      </c>
      <c r="S1815" s="568"/>
      <c r="T1815" s="568" t="str">
        <f t="shared" ca="1" si="119"/>
        <v/>
      </c>
      <c r="U1815" s="568"/>
      <c r="W1815" s="187" t="str">
        <f t="shared" ca="1" si="120"/>
        <v/>
      </c>
      <c r="X1815" s="568" t="str">
        <f t="shared" ca="1" si="121"/>
        <v/>
      </c>
      <c r="Y1815" s="568"/>
      <c r="Z1815" s="568" t="str">
        <f t="shared" ca="1" si="122"/>
        <v/>
      </c>
      <c r="AA1815" s="568"/>
      <c r="AB1815" s="568" t="str">
        <f t="shared" ca="1" si="123"/>
        <v/>
      </c>
      <c r="AC1815" s="568"/>
      <c r="AD1815" s="568" t="str">
        <f t="shared" ca="1" si="124"/>
        <v/>
      </c>
      <c r="AE1815" s="568"/>
      <c r="AG1815" s="187" t="str">
        <f t="shared" ca="1" si="125"/>
        <v/>
      </c>
      <c r="AH1815" s="568" t="str">
        <f t="shared" ca="1" si="126"/>
        <v/>
      </c>
      <c r="AI1815" s="568"/>
      <c r="AJ1815" s="568" t="str">
        <f t="shared" ca="1" si="127"/>
        <v/>
      </c>
      <c r="AK1815" s="568"/>
      <c r="AL1815" s="568" t="str">
        <f t="shared" ca="1" si="128"/>
        <v/>
      </c>
      <c r="AM1815" s="568"/>
      <c r="AN1815" s="568" t="str">
        <f t="shared" ca="1" si="129"/>
        <v/>
      </c>
      <c r="AO1815" s="568"/>
      <c r="AQ1815" s="187" t="str">
        <f t="shared" ca="1" si="130"/>
        <v/>
      </c>
      <c r="AR1815" s="568" t="str">
        <f t="shared" ca="1" si="131"/>
        <v/>
      </c>
      <c r="AS1815" s="568"/>
      <c r="AT1815" s="568" t="str">
        <f t="shared" ca="1" si="132"/>
        <v/>
      </c>
      <c r="AU1815" s="568"/>
      <c r="AV1815" s="568" t="str">
        <f t="shared" ca="1" si="133"/>
        <v/>
      </c>
      <c r="AW1815" s="568"/>
      <c r="AX1815" s="568" t="str">
        <f t="shared" ca="1" si="134"/>
        <v/>
      </c>
      <c r="AY1815" s="568"/>
      <c r="BA1815" s="187" t="str">
        <f t="shared" ca="1" si="135"/>
        <v/>
      </c>
      <c r="BB1815" s="568" t="str">
        <f t="shared" ca="1" si="136"/>
        <v/>
      </c>
      <c r="BC1815" s="568"/>
      <c r="BD1815" s="568" t="str">
        <f t="shared" ca="1" si="137"/>
        <v/>
      </c>
      <c r="BE1815" s="568"/>
      <c r="BF1815" s="568" t="str">
        <f t="shared" ca="1" si="138"/>
        <v/>
      </c>
      <c r="BG1815" s="568"/>
      <c r="BH1815" s="568" t="str">
        <f t="shared" ca="1" si="139"/>
        <v/>
      </c>
      <c r="BI1815" s="568"/>
      <c r="BK1815" s="187" t="str">
        <f t="shared" ca="1" si="140"/>
        <v/>
      </c>
      <c r="BL1815" s="568" t="str">
        <f t="shared" ca="1" si="141"/>
        <v/>
      </c>
      <c r="BM1815" s="568"/>
      <c r="BN1815" s="568" t="str">
        <f t="shared" ca="1" si="142"/>
        <v/>
      </c>
      <c r="BO1815" s="568"/>
      <c r="BP1815" s="568" t="str">
        <f t="shared" ca="1" si="143"/>
        <v/>
      </c>
      <c r="BQ1815" s="568"/>
      <c r="BR1815" s="568" t="str">
        <f t="shared" ca="1" si="144"/>
        <v/>
      </c>
      <c r="BS1815" s="568"/>
      <c r="BU1815" s="187" t="str">
        <f t="shared" ca="1" si="145"/>
        <v/>
      </c>
      <c r="BV1815" s="568" t="str">
        <f t="shared" ca="1" si="146"/>
        <v/>
      </c>
      <c r="BW1815" s="568"/>
      <c r="BX1815" s="568" t="str">
        <f t="shared" ca="1" si="147"/>
        <v/>
      </c>
      <c r="BY1815" s="568"/>
      <c r="BZ1815" s="568" t="str">
        <f t="shared" ca="1" si="148"/>
        <v/>
      </c>
      <c r="CA1815" s="568"/>
      <c r="CB1815" s="568" t="str">
        <f t="shared" ca="1" si="149"/>
        <v/>
      </c>
      <c r="CC1815" s="568"/>
      <c r="CE1815" s="187" t="str">
        <f t="shared" ca="1" si="150"/>
        <v/>
      </c>
      <c r="CF1815" s="568" t="str">
        <f t="shared" ca="1" si="151"/>
        <v/>
      </c>
      <c r="CG1815" s="568"/>
      <c r="CH1815" s="568" t="str">
        <f t="shared" ca="1" si="152"/>
        <v/>
      </c>
      <c r="CI1815" s="568"/>
      <c r="CJ1815" s="568" t="str">
        <f t="shared" ca="1" si="153"/>
        <v/>
      </c>
      <c r="CK1815" s="568"/>
      <c r="CL1815" s="568" t="str">
        <f t="shared" ca="1" si="154"/>
        <v/>
      </c>
      <c r="CM1815" s="568"/>
      <c r="CO1815" s="187" t="str">
        <f t="shared" ca="1" si="155"/>
        <v/>
      </c>
      <c r="CP1815" s="568" t="str">
        <f t="shared" ca="1" si="156"/>
        <v/>
      </c>
      <c r="CQ1815" s="568"/>
      <c r="CR1815" s="568" t="str">
        <f t="shared" ca="1" si="157"/>
        <v/>
      </c>
      <c r="CS1815" s="568"/>
      <c r="CT1815" s="568" t="str">
        <f t="shared" ca="1" si="158"/>
        <v/>
      </c>
      <c r="CU1815" s="568"/>
      <c r="CV1815" s="568" t="str">
        <f t="shared" ca="1" si="159"/>
        <v/>
      </c>
      <c r="CW1815" s="568"/>
      <c r="CY1815" s="187" t="str">
        <f t="shared" ca="1" si="160"/>
        <v/>
      </c>
      <c r="CZ1815" s="568" t="str">
        <f t="shared" ca="1" si="161"/>
        <v/>
      </c>
      <c r="DA1815" s="568"/>
      <c r="DB1815" s="568" t="str">
        <f t="shared" ca="1" si="162"/>
        <v/>
      </c>
      <c r="DC1815" s="568"/>
      <c r="DD1815" s="568" t="str">
        <f t="shared" ca="1" si="163"/>
        <v/>
      </c>
      <c r="DE1815" s="568"/>
      <c r="DF1815" s="568" t="str">
        <f t="shared" ca="1" si="164"/>
        <v/>
      </c>
      <c r="DG1815" s="568"/>
      <c r="DI1815" s="187" t="str">
        <f t="shared" ca="1" si="165"/>
        <v/>
      </c>
      <c r="DJ1815" s="568" t="str">
        <f t="shared" ca="1" si="166"/>
        <v/>
      </c>
      <c r="DK1815" s="568"/>
      <c r="DL1815" s="568" t="str">
        <f t="shared" ca="1" si="167"/>
        <v/>
      </c>
      <c r="DM1815" s="568"/>
      <c r="DN1815" s="568" t="str">
        <f t="shared" ca="1" si="168"/>
        <v/>
      </c>
      <c r="DO1815" s="568"/>
      <c r="DP1815" s="568" t="str">
        <f t="shared" ca="1" si="169"/>
        <v/>
      </c>
      <c r="DQ1815" s="568"/>
      <c r="DS1815" s="187" t="str">
        <f t="shared" ca="1" si="170"/>
        <v/>
      </c>
      <c r="DT1815" s="568" t="str">
        <f t="shared" ca="1" si="171"/>
        <v/>
      </c>
      <c r="DU1815" s="568"/>
      <c r="DV1815" s="568" t="str">
        <f t="shared" ca="1" si="172"/>
        <v/>
      </c>
      <c r="DW1815" s="568"/>
      <c r="DX1815" s="568" t="str">
        <f t="shared" ca="1" si="173"/>
        <v/>
      </c>
      <c r="DY1815" s="568"/>
      <c r="DZ1815" s="568" t="str">
        <f t="shared" ca="1" si="174"/>
        <v/>
      </c>
      <c r="EA1815" s="568"/>
      <c r="EC1815" s="187" t="str">
        <f t="shared" ca="1" si="175"/>
        <v/>
      </c>
      <c r="ED1815" s="568" t="str">
        <f t="shared" ca="1" si="176"/>
        <v/>
      </c>
      <c r="EE1815" s="568"/>
      <c r="EF1815" s="568" t="str">
        <f t="shared" ca="1" si="177"/>
        <v/>
      </c>
      <c r="EG1815" s="568"/>
      <c r="EH1815" s="568" t="str">
        <f t="shared" ca="1" si="178"/>
        <v/>
      </c>
      <c r="EI1815" s="568"/>
      <c r="EJ1815" s="568" t="str">
        <f t="shared" ca="1" si="179"/>
        <v/>
      </c>
      <c r="EK1815" s="568"/>
      <c r="EM1815" s="187" t="str">
        <f t="shared" ca="1" si="180"/>
        <v/>
      </c>
      <c r="EN1815" s="568" t="str">
        <f t="shared" ca="1" si="181"/>
        <v/>
      </c>
      <c r="EO1815" s="568"/>
      <c r="EP1815" s="568" t="str">
        <f t="shared" ca="1" si="182"/>
        <v/>
      </c>
      <c r="EQ1815" s="568"/>
      <c r="ER1815" s="568" t="str">
        <f t="shared" ca="1" si="183"/>
        <v/>
      </c>
      <c r="ES1815" s="568"/>
      <c r="ET1815" s="568" t="str">
        <f t="shared" ca="1" si="184"/>
        <v/>
      </c>
      <c r="EU1815" s="568"/>
      <c r="EW1815" s="187" t="str">
        <f t="shared" ca="1" si="185"/>
        <v/>
      </c>
      <c r="EX1815" s="568" t="str">
        <f t="shared" ca="1" si="186"/>
        <v/>
      </c>
      <c r="EY1815" s="568"/>
      <c r="EZ1815" s="568" t="str">
        <f t="shared" ca="1" si="187"/>
        <v/>
      </c>
      <c r="FA1815" s="568"/>
      <c r="FB1815" s="568" t="str">
        <f t="shared" ca="1" si="188"/>
        <v/>
      </c>
      <c r="FC1815" s="568"/>
      <c r="FD1815" s="568" t="str">
        <f t="shared" ca="1" si="189"/>
        <v/>
      </c>
      <c r="FE1815" s="568"/>
      <c r="FG1815" s="187" t="str">
        <f t="shared" ca="1" si="190"/>
        <v/>
      </c>
      <c r="FH1815" s="568" t="str">
        <f t="shared" ca="1" si="191"/>
        <v/>
      </c>
      <c r="FI1815" s="568"/>
      <c r="FJ1815" s="568" t="str">
        <f t="shared" ca="1" si="192"/>
        <v/>
      </c>
      <c r="FK1815" s="568"/>
      <c r="FL1815" s="568" t="str">
        <f t="shared" ca="1" si="193"/>
        <v/>
      </c>
      <c r="FM1815" s="568"/>
      <c r="FN1815" s="568" t="str">
        <f t="shared" ca="1" si="194"/>
        <v/>
      </c>
      <c r="FO1815" s="568"/>
    </row>
    <row r="1816" spans="1:171" hidden="1">
      <c r="A1816" s="22">
        <v>44</v>
      </c>
      <c r="B1816" s="22" t="str">
        <f ca="1">IF(ISERROR(INDEX(WS,ROWS($A$1773:$A1816))),"",MID(INDEX(WS,ROWS($A$1773:$A1816)), FIND("]",INDEX(WS,ROWS($A$1773:$A1816)))+1,32))&amp;T(NOW())</f>
        <v/>
      </c>
      <c r="C1816" s="187" t="str">
        <f t="shared" ca="1" si="195"/>
        <v/>
      </c>
      <c r="D1816" s="568" t="str">
        <f t="shared" ca="1" si="111"/>
        <v/>
      </c>
      <c r="E1816" s="568"/>
      <c r="F1816" s="568" t="str">
        <f t="shared" ca="1" si="112"/>
        <v/>
      </c>
      <c r="G1816" s="568"/>
      <c r="H1816" s="568" t="str">
        <f t="shared" ca="1" si="113"/>
        <v/>
      </c>
      <c r="I1816" s="568"/>
      <c r="J1816" s="568" t="str">
        <f t="shared" ca="1" si="114"/>
        <v/>
      </c>
      <c r="K1816" s="568"/>
      <c r="M1816" s="187" t="str">
        <f t="shared" ca="1" si="115"/>
        <v/>
      </c>
      <c r="N1816" s="568" t="str">
        <f t="shared" ca="1" si="116"/>
        <v/>
      </c>
      <c r="O1816" s="568"/>
      <c r="P1816" s="568" t="str">
        <f t="shared" ca="1" si="117"/>
        <v/>
      </c>
      <c r="Q1816" s="568"/>
      <c r="R1816" s="568" t="str">
        <f t="shared" ca="1" si="118"/>
        <v/>
      </c>
      <c r="S1816" s="568"/>
      <c r="T1816" s="568" t="str">
        <f t="shared" ca="1" si="119"/>
        <v/>
      </c>
      <c r="U1816" s="568"/>
      <c r="W1816" s="187" t="str">
        <f t="shared" ca="1" si="120"/>
        <v/>
      </c>
      <c r="X1816" s="568" t="str">
        <f t="shared" ca="1" si="121"/>
        <v/>
      </c>
      <c r="Y1816" s="568"/>
      <c r="Z1816" s="568" t="str">
        <f t="shared" ca="1" si="122"/>
        <v/>
      </c>
      <c r="AA1816" s="568"/>
      <c r="AB1816" s="568" t="str">
        <f t="shared" ca="1" si="123"/>
        <v/>
      </c>
      <c r="AC1816" s="568"/>
      <c r="AD1816" s="568" t="str">
        <f t="shared" ca="1" si="124"/>
        <v/>
      </c>
      <c r="AE1816" s="568"/>
      <c r="AG1816" s="187" t="str">
        <f t="shared" ca="1" si="125"/>
        <v/>
      </c>
      <c r="AH1816" s="568" t="str">
        <f t="shared" ca="1" si="126"/>
        <v/>
      </c>
      <c r="AI1816" s="568"/>
      <c r="AJ1816" s="568" t="str">
        <f t="shared" ca="1" si="127"/>
        <v/>
      </c>
      <c r="AK1816" s="568"/>
      <c r="AL1816" s="568" t="str">
        <f t="shared" ca="1" si="128"/>
        <v/>
      </c>
      <c r="AM1816" s="568"/>
      <c r="AN1816" s="568" t="str">
        <f t="shared" ca="1" si="129"/>
        <v/>
      </c>
      <c r="AO1816" s="568"/>
      <c r="AQ1816" s="187" t="str">
        <f t="shared" ca="1" si="130"/>
        <v/>
      </c>
      <c r="AR1816" s="568" t="str">
        <f t="shared" ca="1" si="131"/>
        <v/>
      </c>
      <c r="AS1816" s="568"/>
      <c r="AT1816" s="568" t="str">
        <f t="shared" ca="1" si="132"/>
        <v/>
      </c>
      <c r="AU1816" s="568"/>
      <c r="AV1816" s="568" t="str">
        <f t="shared" ca="1" si="133"/>
        <v/>
      </c>
      <c r="AW1816" s="568"/>
      <c r="AX1816" s="568" t="str">
        <f t="shared" ca="1" si="134"/>
        <v/>
      </c>
      <c r="AY1816" s="568"/>
      <c r="BA1816" s="187" t="str">
        <f t="shared" ca="1" si="135"/>
        <v/>
      </c>
      <c r="BB1816" s="568" t="str">
        <f t="shared" ca="1" si="136"/>
        <v/>
      </c>
      <c r="BC1816" s="568"/>
      <c r="BD1816" s="568" t="str">
        <f t="shared" ca="1" si="137"/>
        <v/>
      </c>
      <c r="BE1816" s="568"/>
      <c r="BF1816" s="568" t="str">
        <f t="shared" ca="1" si="138"/>
        <v/>
      </c>
      <c r="BG1816" s="568"/>
      <c r="BH1816" s="568" t="str">
        <f t="shared" ca="1" si="139"/>
        <v/>
      </c>
      <c r="BI1816" s="568"/>
      <c r="BK1816" s="187" t="str">
        <f t="shared" ca="1" si="140"/>
        <v/>
      </c>
      <c r="BL1816" s="568" t="str">
        <f t="shared" ca="1" si="141"/>
        <v/>
      </c>
      <c r="BM1816" s="568"/>
      <c r="BN1816" s="568" t="str">
        <f t="shared" ca="1" si="142"/>
        <v/>
      </c>
      <c r="BO1816" s="568"/>
      <c r="BP1816" s="568" t="str">
        <f t="shared" ca="1" si="143"/>
        <v/>
      </c>
      <c r="BQ1816" s="568"/>
      <c r="BR1816" s="568" t="str">
        <f t="shared" ca="1" si="144"/>
        <v/>
      </c>
      <c r="BS1816" s="568"/>
      <c r="BU1816" s="187" t="str">
        <f t="shared" ca="1" si="145"/>
        <v/>
      </c>
      <c r="BV1816" s="568" t="str">
        <f t="shared" ca="1" si="146"/>
        <v/>
      </c>
      <c r="BW1816" s="568"/>
      <c r="BX1816" s="568" t="str">
        <f t="shared" ca="1" si="147"/>
        <v/>
      </c>
      <c r="BY1816" s="568"/>
      <c r="BZ1816" s="568" t="str">
        <f t="shared" ca="1" si="148"/>
        <v/>
      </c>
      <c r="CA1816" s="568"/>
      <c r="CB1816" s="568" t="str">
        <f t="shared" ca="1" si="149"/>
        <v/>
      </c>
      <c r="CC1816" s="568"/>
      <c r="CE1816" s="187" t="str">
        <f t="shared" ca="1" si="150"/>
        <v/>
      </c>
      <c r="CF1816" s="568" t="str">
        <f t="shared" ca="1" si="151"/>
        <v/>
      </c>
      <c r="CG1816" s="568"/>
      <c r="CH1816" s="568" t="str">
        <f t="shared" ca="1" si="152"/>
        <v/>
      </c>
      <c r="CI1816" s="568"/>
      <c r="CJ1816" s="568" t="str">
        <f t="shared" ca="1" si="153"/>
        <v/>
      </c>
      <c r="CK1816" s="568"/>
      <c r="CL1816" s="568" t="str">
        <f t="shared" ca="1" si="154"/>
        <v/>
      </c>
      <c r="CM1816" s="568"/>
      <c r="CO1816" s="187" t="str">
        <f t="shared" ca="1" si="155"/>
        <v/>
      </c>
      <c r="CP1816" s="568" t="str">
        <f t="shared" ca="1" si="156"/>
        <v/>
      </c>
      <c r="CQ1816" s="568"/>
      <c r="CR1816" s="568" t="str">
        <f t="shared" ca="1" si="157"/>
        <v/>
      </c>
      <c r="CS1816" s="568"/>
      <c r="CT1816" s="568" t="str">
        <f t="shared" ca="1" si="158"/>
        <v/>
      </c>
      <c r="CU1816" s="568"/>
      <c r="CV1816" s="568" t="str">
        <f t="shared" ca="1" si="159"/>
        <v/>
      </c>
      <c r="CW1816" s="568"/>
      <c r="CY1816" s="187" t="str">
        <f t="shared" ca="1" si="160"/>
        <v/>
      </c>
      <c r="CZ1816" s="568" t="str">
        <f t="shared" ca="1" si="161"/>
        <v/>
      </c>
      <c r="DA1816" s="568"/>
      <c r="DB1816" s="568" t="str">
        <f t="shared" ca="1" si="162"/>
        <v/>
      </c>
      <c r="DC1816" s="568"/>
      <c r="DD1816" s="568" t="str">
        <f t="shared" ca="1" si="163"/>
        <v/>
      </c>
      <c r="DE1816" s="568"/>
      <c r="DF1816" s="568" t="str">
        <f t="shared" ca="1" si="164"/>
        <v/>
      </c>
      <c r="DG1816" s="568"/>
      <c r="DI1816" s="187" t="str">
        <f t="shared" ca="1" si="165"/>
        <v/>
      </c>
      <c r="DJ1816" s="568" t="str">
        <f t="shared" ca="1" si="166"/>
        <v/>
      </c>
      <c r="DK1816" s="568"/>
      <c r="DL1816" s="568" t="str">
        <f t="shared" ca="1" si="167"/>
        <v/>
      </c>
      <c r="DM1816" s="568"/>
      <c r="DN1816" s="568" t="str">
        <f t="shared" ca="1" si="168"/>
        <v/>
      </c>
      <c r="DO1816" s="568"/>
      <c r="DP1816" s="568" t="str">
        <f t="shared" ca="1" si="169"/>
        <v/>
      </c>
      <c r="DQ1816" s="568"/>
      <c r="DS1816" s="187" t="str">
        <f t="shared" ca="1" si="170"/>
        <v/>
      </c>
      <c r="DT1816" s="568" t="str">
        <f t="shared" ca="1" si="171"/>
        <v/>
      </c>
      <c r="DU1816" s="568"/>
      <c r="DV1816" s="568" t="str">
        <f t="shared" ca="1" si="172"/>
        <v/>
      </c>
      <c r="DW1816" s="568"/>
      <c r="DX1816" s="568" t="str">
        <f t="shared" ca="1" si="173"/>
        <v/>
      </c>
      <c r="DY1816" s="568"/>
      <c r="DZ1816" s="568" t="str">
        <f t="shared" ca="1" si="174"/>
        <v/>
      </c>
      <c r="EA1816" s="568"/>
      <c r="EC1816" s="187" t="str">
        <f t="shared" ca="1" si="175"/>
        <v/>
      </c>
      <c r="ED1816" s="568" t="str">
        <f t="shared" ca="1" si="176"/>
        <v/>
      </c>
      <c r="EE1816" s="568"/>
      <c r="EF1816" s="568" t="str">
        <f t="shared" ca="1" si="177"/>
        <v/>
      </c>
      <c r="EG1816" s="568"/>
      <c r="EH1816" s="568" t="str">
        <f t="shared" ca="1" si="178"/>
        <v/>
      </c>
      <c r="EI1816" s="568"/>
      <c r="EJ1816" s="568" t="str">
        <f t="shared" ca="1" si="179"/>
        <v/>
      </c>
      <c r="EK1816" s="568"/>
      <c r="EM1816" s="187" t="str">
        <f t="shared" ca="1" si="180"/>
        <v/>
      </c>
      <c r="EN1816" s="568" t="str">
        <f t="shared" ca="1" si="181"/>
        <v/>
      </c>
      <c r="EO1816" s="568"/>
      <c r="EP1816" s="568" t="str">
        <f t="shared" ca="1" si="182"/>
        <v/>
      </c>
      <c r="EQ1816" s="568"/>
      <c r="ER1816" s="568" t="str">
        <f t="shared" ca="1" si="183"/>
        <v/>
      </c>
      <c r="ES1816" s="568"/>
      <c r="ET1816" s="568" t="str">
        <f t="shared" ca="1" si="184"/>
        <v/>
      </c>
      <c r="EU1816" s="568"/>
      <c r="EW1816" s="187" t="str">
        <f t="shared" ca="1" si="185"/>
        <v/>
      </c>
      <c r="EX1816" s="568" t="str">
        <f t="shared" ca="1" si="186"/>
        <v/>
      </c>
      <c r="EY1816" s="568"/>
      <c r="EZ1816" s="568" t="str">
        <f t="shared" ca="1" si="187"/>
        <v/>
      </c>
      <c r="FA1816" s="568"/>
      <c r="FB1816" s="568" t="str">
        <f t="shared" ca="1" si="188"/>
        <v/>
      </c>
      <c r="FC1816" s="568"/>
      <c r="FD1816" s="568" t="str">
        <f t="shared" ca="1" si="189"/>
        <v/>
      </c>
      <c r="FE1816" s="568"/>
      <c r="FG1816" s="187" t="str">
        <f t="shared" ca="1" si="190"/>
        <v/>
      </c>
      <c r="FH1816" s="568" t="str">
        <f t="shared" ca="1" si="191"/>
        <v/>
      </c>
      <c r="FI1816" s="568"/>
      <c r="FJ1816" s="568" t="str">
        <f t="shared" ca="1" si="192"/>
        <v/>
      </c>
      <c r="FK1816" s="568"/>
      <c r="FL1816" s="568" t="str">
        <f t="shared" ca="1" si="193"/>
        <v/>
      </c>
      <c r="FM1816" s="568"/>
      <c r="FN1816" s="568" t="str">
        <f t="shared" ca="1" si="194"/>
        <v/>
      </c>
      <c r="FO1816" s="568"/>
    </row>
    <row r="1817" spans="1:171" hidden="1">
      <c r="A1817" s="22">
        <v>45</v>
      </c>
      <c r="B1817" s="22" t="str">
        <f ca="1">IF(ISERROR(INDEX(WS,ROWS($A$1773:$A1817))),"",MID(INDEX(WS,ROWS($A$1773:$A1817)), FIND("]",INDEX(WS,ROWS($A$1773:$A1817)))+1,32))&amp;T(NOW())</f>
        <v/>
      </c>
      <c r="C1817" s="187" t="str">
        <f t="shared" ca="1" si="195"/>
        <v/>
      </c>
      <c r="D1817" s="568" t="str">
        <f t="shared" ca="1" si="111"/>
        <v/>
      </c>
      <c r="E1817" s="568"/>
      <c r="F1817" s="568" t="str">
        <f t="shared" ca="1" si="112"/>
        <v/>
      </c>
      <c r="G1817" s="568"/>
      <c r="H1817" s="568" t="str">
        <f t="shared" ca="1" si="113"/>
        <v/>
      </c>
      <c r="I1817" s="568"/>
      <c r="J1817" s="568" t="str">
        <f t="shared" ca="1" si="114"/>
        <v/>
      </c>
      <c r="K1817" s="568"/>
      <c r="M1817" s="187" t="str">
        <f t="shared" ca="1" si="115"/>
        <v/>
      </c>
      <c r="N1817" s="568" t="str">
        <f t="shared" ca="1" si="116"/>
        <v/>
      </c>
      <c r="O1817" s="568"/>
      <c r="P1817" s="568" t="str">
        <f t="shared" ca="1" si="117"/>
        <v/>
      </c>
      <c r="Q1817" s="568"/>
      <c r="R1817" s="568" t="str">
        <f t="shared" ca="1" si="118"/>
        <v/>
      </c>
      <c r="S1817" s="568"/>
      <c r="T1817" s="568" t="str">
        <f t="shared" ca="1" si="119"/>
        <v/>
      </c>
      <c r="U1817" s="568"/>
      <c r="W1817" s="187" t="str">
        <f t="shared" ca="1" si="120"/>
        <v/>
      </c>
      <c r="X1817" s="568" t="str">
        <f t="shared" ca="1" si="121"/>
        <v/>
      </c>
      <c r="Y1817" s="568"/>
      <c r="Z1817" s="568" t="str">
        <f t="shared" ca="1" si="122"/>
        <v/>
      </c>
      <c r="AA1817" s="568"/>
      <c r="AB1817" s="568" t="str">
        <f t="shared" ca="1" si="123"/>
        <v/>
      </c>
      <c r="AC1817" s="568"/>
      <c r="AD1817" s="568" t="str">
        <f t="shared" ca="1" si="124"/>
        <v/>
      </c>
      <c r="AE1817" s="568"/>
      <c r="AG1817" s="187" t="str">
        <f t="shared" ca="1" si="125"/>
        <v/>
      </c>
      <c r="AH1817" s="568" t="str">
        <f t="shared" ca="1" si="126"/>
        <v/>
      </c>
      <c r="AI1817" s="568"/>
      <c r="AJ1817" s="568" t="str">
        <f t="shared" ca="1" si="127"/>
        <v/>
      </c>
      <c r="AK1817" s="568"/>
      <c r="AL1817" s="568" t="str">
        <f t="shared" ca="1" si="128"/>
        <v/>
      </c>
      <c r="AM1817" s="568"/>
      <c r="AN1817" s="568" t="str">
        <f t="shared" ca="1" si="129"/>
        <v/>
      </c>
      <c r="AO1817" s="568"/>
      <c r="AQ1817" s="187" t="str">
        <f t="shared" ca="1" si="130"/>
        <v/>
      </c>
      <c r="AR1817" s="568" t="str">
        <f t="shared" ca="1" si="131"/>
        <v/>
      </c>
      <c r="AS1817" s="568"/>
      <c r="AT1817" s="568" t="str">
        <f t="shared" ca="1" si="132"/>
        <v/>
      </c>
      <c r="AU1817" s="568"/>
      <c r="AV1817" s="568" t="str">
        <f t="shared" ca="1" si="133"/>
        <v/>
      </c>
      <c r="AW1817" s="568"/>
      <c r="AX1817" s="568" t="str">
        <f t="shared" ca="1" si="134"/>
        <v/>
      </c>
      <c r="AY1817" s="568"/>
      <c r="BA1817" s="187" t="str">
        <f t="shared" ca="1" si="135"/>
        <v/>
      </c>
      <c r="BB1817" s="568" t="str">
        <f t="shared" ca="1" si="136"/>
        <v/>
      </c>
      <c r="BC1817" s="568"/>
      <c r="BD1817" s="568" t="str">
        <f t="shared" ca="1" si="137"/>
        <v/>
      </c>
      <c r="BE1817" s="568"/>
      <c r="BF1817" s="568" t="str">
        <f t="shared" ca="1" si="138"/>
        <v/>
      </c>
      <c r="BG1817" s="568"/>
      <c r="BH1817" s="568" t="str">
        <f t="shared" ca="1" si="139"/>
        <v/>
      </c>
      <c r="BI1817" s="568"/>
      <c r="BK1817" s="187" t="str">
        <f t="shared" ca="1" si="140"/>
        <v/>
      </c>
      <c r="BL1817" s="568" t="str">
        <f t="shared" ca="1" si="141"/>
        <v/>
      </c>
      <c r="BM1817" s="568"/>
      <c r="BN1817" s="568" t="str">
        <f t="shared" ca="1" si="142"/>
        <v/>
      </c>
      <c r="BO1817" s="568"/>
      <c r="BP1817" s="568" t="str">
        <f t="shared" ca="1" si="143"/>
        <v/>
      </c>
      <c r="BQ1817" s="568"/>
      <c r="BR1817" s="568" t="str">
        <f t="shared" ca="1" si="144"/>
        <v/>
      </c>
      <c r="BS1817" s="568"/>
      <c r="BU1817" s="187" t="str">
        <f t="shared" ca="1" si="145"/>
        <v/>
      </c>
      <c r="BV1817" s="568" t="str">
        <f t="shared" ca="1" si="146"/>
        <v/>
      </c>
      <c r="BW1817" s="568"/>
      <c r="BX1817" s="568" t="str">
        <f t="shared" ca="1" si="147"/>
        <v/>
      </c>
      <c r="BY1817" s="568"/>
      <c r="BZ1817" s="568" t="str">
        <f t="shared" ca="1" si="148"/>
        <v/>
      </c>
      <c r="CA1817" s="568"/>
      <c r="CB1817" s="568" t="str">
        <f t="shared" ca="1" si="149"/>
        <v/>
      </c>
      <c r="CC1817" s="568"/>
      <c r="CE1817" s="187" t="str">
        <f t="shared" ca="1" si="150"/>
        <v/>
      </c>
      <c r="CF1817" s="568" t="str">
        <f t="shared" ca="1" si="151"/>
        <v/>
      </c>
      <c r="CG1817" s="568"/>
      <c r="CH1817" s="568" t="str">
        <f t="shared" ca="1" si="152"/>
        <v/>
      </c>
      <c r="CI1817" s="568"/>
      <c r="CJ1817" s="568" t="str">
        <f t="shared" ca="1" si="153"/>
        <v/>
      </c>
      <c r="CK1817" s="568"/>
      <c r="CL1817" s="568" t="str">
        <f t="shared" ca="1" si="154"/>
        <v/>
      </c>
      <c r="CM1817" s="568"/>
      <c r="CO1817" s="187" t="str">
        <f t="shared" ca="1" si="155"/>
        <v/>
      </c>
      <c r="CP1817" s="568" t="str">
        <f t="shared" ca="1" si="156"/>
        <v/>
      </c>
      <c r="CQ1817" s="568"/>
      <c r="CR1817" s="568" t="str">
        <f t="shared" ca="1" si="157"/>
        <v/>
      </c>
      <c r="CS1817" s="568"/>
      <c r="CT1817" s="568" t="str">
        <f t="shared" ca="1" si="158"/>
        <v/>
      </c>
      <c r="CU1817" s="568"/>
      <c r="CV1817" s="568" t="str">
        <f t="shared" ca="1" si="159"/>
        <v/>
      </c>
      <c r="CW1817" s="568"/>
      <c r="CY1817" s="187" t="str">
        <f t="shared" ca="1" si="160"/>
        <v/>
      </c>
      <c r="CZ1817" s="568" t="str">
        <f t="shared" ca="1" si="161"/>
        <v/>
      </c>
      <c r="DA1817" s="568"/>
      <c r="DB1817" s="568" t="str">
        <f t="shared" ca="1" si="162"/>
        <v/>
      </c>
      <c r="DC1817" s="568"/>
      <c r="DD1817" s="568" t="str">
        <f t="shared" ca="1" si="163"/>
        <v/>
      </c>
      <c r="DE1817" s="568"/>
      <c r="DF1817" s="568" t="str">
        <f t="shared" ca="1" si="164"/>
        <v/>
      </c>
      <c r="DG1817" s="568"/>
      <c r="DI1817" s="187" t="str">
        <f t="shared" ca="1" si="165"/>
        <v/>
      </c>
      <c r="DJ1817" s="568" t="str">
        <f t="shared" ca="1" si="166"/>
        <v/>
      </c>
      <c r="DK1817" s="568"/>
      <c r="DL1817" s="568" t="str">
        <f t="shared" ca="1" si="167"/>
        <v/>
      </c>
      <c r="DM1817" s="568"/>
      <c r="DN1817" s="568" t="str">
        <f t="shared" ca="1" si="168"/>
        <v/>
      </c>
      <c r="DO1817" s="568"/>
      <c r="DP1817" s="568" t="str">
        <f t="shared" ca="1" si="169"/>
        <v/>
      </c>
      <c r="DQ1817" s="568"/>
      <c r="DS1817" s="187" t="str">
        <f t="shared" ca="1" si="170"/>
        <v/>
      </c>
      <c r="DT1817" s="568" t="str">
        <f t="shared" ca="1" si="171"/>
        <v/>
      </c>
      <c r="DU1817" s="568"/>
      <c r="DV1817" s="568" t="str">
        <f t="shared" ca="1" si="172"/>
        <v/>
      </c>
      <c r="DW1817" s="568"/>
      <c r="DX1817" s="568" t="str">
        <f t="shared" ca="1" si="173"/>
        <v/>
      </c>
      <c r="DY1817" s="568"/>
      <c r="DZ1817" s="568" t="str">
        <f t="shared" ca="1" si="174"/>
        <v/>
      </c>
      <c r="EA1817" s="568"/>
      <c r="EC1817" s="187" t="str">
        <f t="shared" ca="1" si="175"/>
        <v/>
      </c>
      <c r="ED1817" s="568" t="str">
        <f t="shared" ca="1" si="176"/>
        <v/>
      </c>
      <c r="EE1817" s="568"/>
      <c r="EF1817" s="568" t="str">
        <f t="shared" ca="1" si="177"/>
        <v/>
      </c>
      <c r="EG1817" s="568"/>
      <c r="EH1817" s="568" t="str">
        <f t="shared" ca="1" si="178"/>
        <v/>
      </c>
      <c r="EI1817" s="568"/>
      <c r="EJ1817" s="568" t="str">
        <f t="shared" ca="1" si="179"/>
        <v/>
      </c>
      <c r="EK1817" s="568"/>
      <c r="EM1817" s="187" t="str">
        <f t="shared" ca="1" si="180"/>
        <v/>
      </c>
      <c r="EN1817" s="568" t="str">
        <f t="shared" ca="1" si="181"/>
        <v/>
      </c>
      <c r="EO1817" s="568"/>
      <c r="EP1817" s="568" t="str">
        <f t="shared" ca="1" si="182"/>
        <v/>
      </c>
      <c r="EQ1817" s="568"/>
      <c r="ER1817" s="568" t="str">
        <f t="shared" ca="1" si="183"/>
        <v/>
      </c>
      <c r="ES1817" s="568"/>
      <c r="ET1817" s="568" t="str">
        <f t="shared" ca="1" si="184"/>
        <v/>
      </c>
      <c r="EU1817" s="568"/>
      <c r="EW1817" s="187" t="str">
        <f t="shared" ca="1" si="185"/>
        <v/>
      </c>
      <c r="EX1817" s="568" t="str">
        <f t="shared" ca="1" si="186"/>
        <v/>
      </c>
      <c r="EY1817" s="568"/>
      <c r="EZ1817" s="568" t="str">
        <f t="shared" ca="1" si="187"/>
        <v/>
      </c>
      <c r="FA1817" s="568"/>
      <c r="FB1817" s="568" t="str">
        <f t="shared" ca="1" si="188"/>
        <v/>
      </c>
      <c r="FC1817" s="568"/>
      <c r="FD1817" s="568" t="str">
        <f t="shared" ca="1" si="189"/>
        <v/>
      </c>
      <c r="FE1817" s="568"/>
      <c r="FG1817" s="187" t="str">
        <f t="shared" ca="1" si="190"/>
        <v/>
      </c>
      <c r="FH1817" s="568" t="str">
        <f t="shared" ca="1" si="191"/>
        <v/>
      </c>
      <c r="FI1817" s="568"/>
      <c r="FJ1817" s="568" t="str">
        <f t="shared" ca="1" si="192"/>
        <v/>
      </c>
      <c r="FK1817" s="568"/>
      <c r="FL1817" s="568" t="str">
        <f t="shared" ca="1" si="193"/>
        <v/>
      </c>
      <c r="FM1817" s="568"/>
      <c r="FN1817" s="568" t="str">
        <f t="shared" ca="1" si="194"/>
        <v/>
      </c>
      <c r="FO1817" s="568"/>
    </row>
    <row r="1818" spans="1:171" hidden="1">
      <c r="A1818" s="22">
        <v>46</v>
      </c>
      <c r="B1818" s="22" t="str">
        <f ca="1">IF(ISERROR(INDEX(WS,ROWS($A$1773:$A1818))),"",MID(INDEX(WS,ROWS($A$1773:$A1818)), FIND("]",INDEX(WS,ROWS($A$1773:$A1818)))+1,32))&amp;T(NOW())</f>
        <v/>
      </c>
      <c r="C1818" s="187" t="str">
        <f t="shared" ca="1" si="195"/>
        <v/>
      </c>
      <c r="D1818" s="568" t="str">
        <f t="shared" ca="1" si="111"/>
        <v/>
      </c>
      <c r="E1818" s="568"/>
      <c r="F1818" s="568" t="str">
        <f t="shared" ca="1" si="112"/>
        <v/>
      </c>
      <c r="G1818" s="568"/>
      <c r="H1818" s="568" t="str">
        <f t="shared" ca="1" si="113"/>
        <v/>
      </c>
      <c r="I1818" s="568"/>
      <c r="J1818" s="568" t="str">
        <f t="shared" ca="1" si="114"/>
        <v/>
      </c>
      <c r="K1818" s="568"/>
      <c r="M1818" s="187" t="str">
        <f t="shared" ca="1" si="115"/>
        <v/>
      </c>
      <c r="N1818" s="568" t="str">
        <f t="shared" ca="1" si="116"/>
        <v/>
      </c>
      <c r="O1818" s="568"/>
      <c r="P1818" s="568" t="str">
        <f t="shared" ca="1" si="117"/>
        <v/>
      </c>
      <c r="Q1818" s="568"/>
      <c r="R1818" s="568" t="str">
        <f t="shared" ca="1" si="118"/>
        <v/>
      </c>
      <c r="S1818" s="568"/>
      <c r="T1818" s="568" t="str">
        <f t="shared" ca="1" si="119"/>
        <v/>
      </c>
      <c r="U1818" s="568"/>
      <c r="W1818" s="187" t="str">
        <f t="shared" ca="1" si="120"/>
        <v/>
      </c>
      <c r="X1818" s="568" t="str">
        <f t="shared" ca="1" si="121"/>
        <v/>
      </c>
      <c r="Y1818" s="568"/>
      <c r="Z1818" s="568" t="str">
        <f t="shared" ca="1" si="122"/>
        <v/>
      </c>
      <c r="AA1818" s="568"/>
      <c r="AB1818" s="568" t="str">
        <f t="shared" ca="1" si="123"/>
        <v/>
      </c>
      <c r="AC1818" s="568"/>
      <c r="AD1818" s="568" t="str">
        <f t="shared" ca="1" si="124"/>
        <v/>
      </c>
      <c r="AE1818" s="568"/>
      <c r="AG1818" s="187" t="str">
        <f t="shared" ca="1" si="125"/>
        <v/>
      </c>
      <c r="AH1818" s="568" t="str">
        <f t="shared" ca="1" si="126"/>
        <v/>
      </c>
      <c r="AI1818" s="568"/>
      <c r="AJ1818" s="568" t="str">
        <f t="shared" ca="1" si="127"/>
        <v/>
      </c>
      <c r="AK1818" s="568"/>
      <c r="AL1818" s="568" t="str">
        <f t="shared" ca="1" si="128"/>
        <v/>
      </c>
      <c r="AM1818" s="568"/>
      <c r="AN1818" s="568" t="str">
        <f t="shared" ca="1" si="129"/>
        <v/>
      </c>
      <c r="AO1818" s="568"/>
      <c r="AQ1818" s="187" t="str">
        <f t="shared" ca="1" si="130"/>
        <v/>
      </c>
      <c r="AR1818" s="568" t="str">
        <f t="shared" ca="1" si="131"/>
        <v/>
      </c>
      <c r="AS1818" s="568"/>
      <c r="AT1818" s="568" t="str">
        <f t="shared" ca="1" si="132"/>
        <v/>
      </c>
      <c r="AU1818" s="568"/>
      <c r="AV1818" s="568" t="str">
        <f t="shared" ca="1" si="133"/>
        <v/>
      </c>
      <c r="AW1818" s="568"/>
      <c r="AX1818" s="568" t="str">
        <f t="shared" ca="1" si="134"/>
        <v/>
      </c>
      <c r="AY1818" s="568"/>
      <c r="BA1818" s="187" t="str">
        <f t="shared" ca="1" si="135"/>
        <v/>
      </c>
      <c r="BB1818" s="568" t="str">
        <f t="shared" ca="1" si="136"/>
        <v/>
      </c>
      <c r="BC1818" s="568"/>
      <c r="BD1818" s="568" t="str">
        <f t="shared" ca="1" si="137"/>
        <v/>
      </c>
      <c r="BE1818" s="568"/>
      <c r="BF1818" s="568" t="str">
        <f t="shared" ca="1" si="138"/>
        <v/>
      </c>
      <c r="BG1818" s="568"/>
      <c r="BH1818" s="568" t="str">
        <f t="shared" ca="1" si="139"/>
        <v/>
      </c>
      <c r="BI1818" s="568"/>
      <c r="BK1818" s="187" t="str">
        <f t="shared" ca="1" si="140"/>
        <v/>
      </c>
      <c r="BL1818" s="568" t="str">
        <f t="shared" ca="1" si="141"/>
        <v/>
      </c>
      <c r="BM1818" s="568"/>
      <c r="BN1818" s="568" t="str">
        <f t="shared" ca="1" si="142"/>
        <v/>
      </c>
      <c r="BO1818" s="568"/>
      <c r="BP1818" s="568" t="str">
        <f t="shared" ca="1" si="143"/>
        <v/>
      </c>
      <c r="BQ1818" s="568"/>
      <c r="BR1818" s="568" t="str">
        <f t="shared" ca="1" si="144"/>
        <v/>
      </c>
      <c r="BS1818" s="568"/>
      <c r="BU1818" s="187" t="str">
        <f t="shared" ca="1" si="145"/>
        <v/>
      </c>
      <c r="BV1818" s="568" t="str">
        <f t="shared" ca="1" si="146"/>
        <v/>
      </c>
      <c r="BW1818" s="568"/>
      <c r="BX1818" s="568" t="str">
        <f t="shared" ca="1" si="147"/>
        <v/>
      </c>
      <c r="BY1818" s="568"/>
      <c r="BZ1818" s="568" t="str">
        <f t="shared" ca="1" si="148"/>
        <v/>
      </c>
      <c r="CA1818" s="568"/>
      <c r="CB1818" s="568" t="str">
        <f t="shared" ca="1" si="149"/>
        <v/>
      </c>
      <c r="CC1818" s="568"/>
      <c r="CE1818" s="187" t="str">
        <f t="shared" ca="1" si="150"/>
        <v/>
      </c>
      <c r="CF1818" s="568" t="str">
        <f t="shared" ca="1" si="151"/>
        <v/>
      </c>
      <c r="CG1818" s="568"/>
      <c r="CH1818" s="568" t="str">
        <f t="shared" ca="1" si="152"/>
        <v/>
      </c>
      <c r="CI1818" s="568"/>
      <c r="CJ1818" s="568" t="str">
        <f t="shared" ca="1" si="153"/>
        <v/>
      </c>
      <c r="CK1818" s="568"/>
      <c r="CL1818" s="568" t="str">
        <f t="shared" ca="1" si="154"/>
        <v/>
      </c>
      <c r="CM1818" s="568"/>
      <c r="CO1818" s="187" t="str">
        <f t="shared" ca="1" si="155"/>
        <v/>
      </c>
      <c r="CP1818" s="568" t="str">
        <f t="shared" ca="1" si="156"/>
        <v/>
      </c>
      <c r="CQ1818" s="568"/>
      <c r="CR1818" s="568" t="str">
        <f t="shared" ca="1" si="157"/>
        <v/>
      </c>
      <c r="CS1818" s="568"/>
      <c r="CT1818" s="568" t="str">
        <f t="shared" ca="1" si="158"/>
        <v/>
      </c>
      <c r="CU1818" s="568"/>
      <c r="CV1818" s="568" t="str">
        <f t="shared" ca="1" si="159"/>
        <v/>
      </c>
      <c r="CW1818" s="568"/>
      <c r="CY1818" s="187" t="str">
        <f t="shared" ca="1" si="160"/>
        <v/>
      </c>
      <c r="CZ1818" s="568" t="str">
        <f t="shared" ca="1" si="161"/>
        <v/>
      </c>
      <c r="DA1818" s="568"/>
      <c r="DB1818" s="568" t="str">
        <f t="shared" ca="1" si="162"/>
        <v/>
      </c>
      <c r="DC1818" s="568"/>
      <c r="DD1818" s="568" t="str">
        <f t="shared" ca="1" si="163"/>
        <v/>
      </c>
      <c r="DE1818" s="568"/>
      <c r="DF1818" s="568" t="str">
        <f t="shared" ca="1" si="164"/>
        <v/>
      </c>
      <c r="DG1818" s="568"/>
      <c r="DI1818" s="187" t="str">
        <f t="shared" ca="1" si="165"/>
        <v/>
      </c>
      <c r="DJ1818" s="568" t="str">
        <f t="shared" ca="1" si="166"/>
        <v/>
      </c>
      <c r="DK1818" s="568"/>
      <c r="DL1818" s="568" t="str">
        <f t="shared" ca="1" si="167"/>
        <v/>
      </c>
      <c r="DM1818" s="568"/>
      <c r="DN1818" s="568" t="str">
        <f t="shared" ca="1" si="168"/>
        <v/>
      </c>
      <c r="DO1818" s="568"/>
      <c r="DP1818" s="568" t="str">
        <f t="shared" ca="1" si="169"/>
        <v/>
      </c>
      <c r="DQ1818" s="568"/>
      <c r="DS1818" s="187" t="str">
        <f t="shared" ca="1" si="170"/>
        <v/>
      </c>
      <c r="DT1818" s="568" t="str">
        <f t="shared" ca="1" si="171"/>
        <v/>
      </c>
      <c r="DU1818" s="568"/>
      <c r="DV1818" s="568" t="str">
        <f t="shared" ca="1" si="172"/>
        <v/>
      </c>
      <c r="DW1818" s="568"/>
      <c r="DX1818" s="568" t="str">
        <f t="shared" ca="1" si="173"/>
        <v/>
      </c>
      <c r="DY1818" s="568"/>
      <c r="DZ1818" s="568" t="str">
        <f t="shared" ca="1" si="174"/>
        <v/>
      </c>
      <c r="EA1818" s="568"/>
      <c r="EC1818" s="187" t="str">
        <f t="shared" ca="1" si="175"/>
        <v/>
      </c>
      <c r="ED1818" s="568" t="str">
        <f t="shared" ca="1" si="176"/>
        <v/>
      </c>
      <c r="EE1818" s="568"/>
      <c r="EF1818" s="568" t="str">
        <f t="shared" ca="1" si="177"/>
        <v/>
      </c>
      <c r="EG1818" s="568"/>
      <c r="EH1818" s="568" t="str">
        <f t="shared" ca="1" si="178"/>
        <v/>
      </c>
      <c r="EI1818" s="568"/>
      <c r="EJ1818" s="568" t="str">
        <f t="shared" ca="1" si="179"/>
        <v/>
      </c>
      <c r="EK1818" s="568"/>
      <c r="EM1818" s="187" t="str">
        <f t="shared" ca="1" si="180"/>
        <v/>
      </c>
      <c r="EN1818" s="568" t="str">
        <f t="shared" ca="1" si="181"/>
        <v/>
      </c>
      <c r="EO1818" s="568"/>
      <c r="EP1818" s="568" t="str">
        <f t="shared" ca="1" si="182"/>
        <v/>
      </c>
      <c r="EQ1818" s="568"/>
      <c r="ER1818" s="568" t="str">
        <f t="shared" ca="1" si="183"/>
        <v/>
      </c>
      <c r="ES1818" s="568"/>
      <c r="ET1818" s="568" t="str">
        <f t="shared" ca="1" si="184"/>
        <v/>
      </c>
      <c r="EU1818" s="568"/>
      <c r="EW1818" s="187" t="str">
        <f t="shared" ca="1" si="185"/>
        <v/>
      </c>
      <c r="EX1818" s="568" t="str">
        <f t="shared" ca="1" si="186"/>
        <v/>
      </c>
      <c r="EY1818" s="568"/>
      <c r="EZ1818" s="568" t="str">
        <f t="shared" ca="1" si="187"/>
        <v/>
      </c>
      <c r="FA1818" s="568"/>
      <c r="FB1818" s="568" t="str">
        <f t="shared" ca="1" si="188"/>
        <v/>
      </c>
      <c r="FC1818" s="568"/>
      <c r="FD1818" s="568" t="str">
        <f t="shared" ca="1" si="189"/>
        <v/>
      </c>
      <c r="FE1818" s="568"/>
      <c r="FG1818" s="187" t="str">
        <f t="shared" ca="1" si="190"/>
        <v/>
      </c>
      <c r="FH1818" s="568" t="str">
        <f t="shared" ca="1" si="191"/>
        <v/>
      </c>
      <c r="FI1818" s="568"/>
      <c r="FJ1818" s="568" t="str">
        <f t="shared" ca="1" si="192"/>
        <v/>
      </c>
      <c r="FK1818" s="568"/>
      <c r="FL1818" s="568" t="str">
        <f t="shared" ca="1" si="193"/>
        <v/>
      </c>
      <c r="FM1818" s="568"/>
      <c r="FN1818" s="568" t="str">
        <f t="shared" ca="1" si="194"/>
        <v/>
      </c>
      <c r="FO1818" s="568"/>
    </row>
    <row r="1819" spans="1:171" hidden="1">
      <c r="A1819" s="22">
        <v>47</v>
      </c>
      <c r="B1819" s="22" t="str">
        <f ca="1">IF(ISERROR(INDEX(WS,ROWS($A$1773:$A1819))),"",MID(INDEX(WS,ROWS($A$1773:$A1819)), FIND("]",INDEX(WS,ROWS($A$1773:$A1819)))+1,32))&amp;T(NOW())</f>
        <v/>
      </c>
      <c r="C1819" s="187" t="str">
        <f t="shared" ca="1" si="195"/>
        <v/>
      </c>
      <c r="D1819" s="568" t="str">
        <f t="shared" ca="1" si="111"/>
        <v/>
      </c>
      <c r="E1819" s="568"/>
      <c r="F1819" s="568" t="str">
        <f t="shared" ca="1" si="112"/>
        <v/>
      </c>
      <c r="G1819" s="568"/>
      <c r="H1819" s="568" t="str">
        <f t="shared" ca="1" si="113"/>
        <v/>
      </c>
      <c r="I1819" s="568"/>
      <c r="J1819" s="568" t="str">
        <f t="shared" ca="1" si="114"/>
        <v/>
      </c>
      <c r="K1819" s="568"/>
      <c r="M1819" s="187" t="str">
        <f t="shared" ca="1" si="115"/>
        <v/>
      </c>
      <c r="N1819" s="568" t="str">
        <f t="shared" ca="1" si="116"/>
        <v/>
      </c>
      <c r="O1819" s="568"/>
      <c r="P1819" s="568" t="str">
        <f t="shared" ca="1" si="117"/>
        <v/>
      </c>
      <c r="Q1819" s="568"/>
      <c r="R1819" s="568" t="str">
        <f t="shared" ca="1" si="118"/>
        <v/>
      </c>
      <c r="S1819" s="568"/>
      <c r="T1819" s="568" t="str">
        <f t="shared" ca="1" si="119"/>
        <v/>
      </c>
      <c r="U1819" s="568"/>
      <c r="W1819" s="187" t="str">
        <f t="shared" ca="1" si="120"/>
        <v/>
      </c>
      <c r="X1819" s="568" t="str">
        <f t="shared" ca="1" si="121"/>
        <v/>
      </c>
      <c r="Y1819" s="568"/>
      <c r="Z1819" s="568" t="str">
        <f t="shared" ca="1" si="122"/>
        <v/>
      </c>
      <c r="AA1819" s="568"/>
      <c r="AB1819" s="568" t="str">
        <f t="shared" ca="1" si="123"/>
        <v/>
      </c>
      <c r="AC1819" s="568"/>
      <c r="AD1819" s="568" t="str">
        <f t="shared" ca="1" si="124"/>
        <v/>
      </c>
      <c r="AE1819" s="568"/>
      <c r="AG1819" s="187" t="str">
        <f t="shared" ca="1" si="125"/>
        <v/>
      </c>
      <c r="AH1819" s="568" t="str">
        <f t="shared" ca="1" si="126"/>
        <v/>
      </c>
      <c r="AI1819" s="568"/>
      <c r="AJ1819" s="568" t="str">
        <f t="shared" ca="1" si="127"/>
        <v/>
      </c>
      <c r="AK1819" s="568"/>
      <c r="AL1819" s="568" t="str">
        <f t="shared" ca="1" si="128"/>
        <v/>
      </c>
      <c r="AM1819" s="568"/>
      <c r="AN1819" s="568" t="str">
        <f t="shared" ca="1" si="129"/>
        <v/>
      </c>
      <c r="AO1819" s="568"/>
      <c r="AQ1819" s="187" t="str">
        <f t="shared" ca="1" si="130"/>
        <v/>
      </c>
      <c r="AR1819" s="568" t="str">
        <f t="shared" ca="1" si="131"/>
        <v/>
      </c>
      <c r="AS1819" s="568"/>
      <c r="AT1819" s="568" t="str">
        <f t="shared" ca="1" si="132"/>
        <v/>
      </c>
      <c r="AU1819" s="568"/>
      <c r="AV1819" s="568" t="str">
        <f t="shared" ca="1" si="133"/>
        <v/>
      </c>
      <c r="AW1819" s="568"/>
      <c r="AX1819" s="568" t="str">
        <f t="shared" ca="1" si="134"/>
        <v/>
      </c>
      <c r="AY1819" s="568"/>
      <c r="BA1819" s="187" t="str">
        <f t="shared" ca="1" si="135"/>
        <v/>
      </c>
      <c r="BB1819" s="568" t="str">
        <f t="shared" ca="1" si="136"/>
        <v/>
      </c>
      <c r="BC1819" s="568"/>
      <c r="BD1819" s="568" t="str">
        <f t="shared" ca="1" si="137"/>
        <v/>
      </c>
      <c r="BE1819" s="568"/>
      <c r="BF1819" s="568" t="str">
        <f t="shared" ca="1" si="138"/>
        <v/>
      </c>
      <c r="BG1819" s="568"/>
      <c r="BH1819" s="568" t="str">
        <f t="shared" ca="1" si="139"/>
        <v/>
      </c>
      <c r="BI1819" s="568"/>
      <c r="BK1819" s="187" t="str">
        <f t="shared" ca="1" si="140"/>
        <v/>
      </c>
      <c r="BL1819" s="568" t="str">
        <f t="shared" ca="1" si="141"/>
        <v/>
      </c>
      <c r="BM1819" s="568"/>
      <c r="BN1819" s="568" t="str">
        <f t="shared" ca="1" si="142"/>
        <v/>
      </c>
      <c r="BO1819" s="568"/>
      <c r="BP1819" s="568" t="str">
        <f t="shared" ca="1" si="143"/>
        <v/>
      </c>
      <c r="BQ1819" s="568"/>
      <c r="BR1819" s="568" t="str">
        <f t="shared" ca="1" si="144"/>
        <v/>
      </c>
      <c r="BS1819" s="568"/>
      <c r="BU1819" s="187" t="str">
        <f t="shared" ca="1" si="145"/>
        <v/>
      </c>
      <c r="BV1819" s="568" t="str">
        <f t="shared" ca="1" si="146"/>
        <v/>
      </c>
      <c r="BW1819" s="568"/>
      <c r="BX1819" s="568" t="str">
        <f t="shared" ca="1" si="147"/>
        <v/>
      </c>
      <c r="BY1819" s="568"/>
      <c r="BZ1819" s="568" t="str">
        <f t="shared" ca="1" si="148"/>
        <v/>
      </c>
      <c r="CA1819" s="568"/>
      <c r="CB1819" s="568" t="str">
        <f t="shared" ca="1" si="149"/>
        <v/>
      </c>
      <c r="CC1819" s="568"/>
      <c r="CE1819" s="187" t="str">
        <f t="shared" ca="1" si="150"/>
        <v/>
      </c>
      <c r="CF1819" s="568" t="str">
        <f t="shared" ca="1" si="151"/>
        <v/>
      </c>
      <c r="CG1819" s="568"/>
      <c r="CH1819" s="568" t="str">
        <f t="shared" ca="1" si="152"/>
        <v/>
      </c>
      <c r="CI1819" s="568"/>
      <c r="CJ1819" s="568" t="str">
        <f t="shared" ca="1" si="153"/>
        <v/>
      </c>
      <c r="CK1819" s="568"/>
      <c r="CL1819" s="568" t="str">
        <f t="shared" ca="1" si="154"/>
        <v/>
      </c>
      <c r="CM1819" s="568"/>
      <c r="CO1819" s="187" t="str">
        <f t="shared" ca="1" si="155"/>
        <v/>
      </c>
      <c r="CP1819" s="568" t="str">
        <f t="shared" ca="1" si="156"/>
        <v/>
      </c>
      <c r="CQ1819" s="568"/>
      <c r="CR1819" s="568" t="str">
        <f t="shared" ca="1" si="157"/>
        <v/>
      </c>
      <c r="CS1819" s="568"/>
      <c r="CT1819" s="568" t="str">
        <f t="shared" ca="1" si="158"/>
        <v/>
      </c>
      <c r="CU1819" s="568"/>
      <c r="CV1819" s="568" t="str">
        <f t="shared" ca="1" si="159"/>
        <v/>
      </c>
      <c r="CW1819" s="568"/>
      <c r="CY1819" s="187" t="str">
        <f t="shared" ca="1" si="160"/>
        <v/>
      </c>
      <c r="CZ1819" s="568" t="str">
        <f t="shared" ca="1" si="161"/>
        <v/>
      </c>
      <c r="DA1819" s="568"/>
      <c r="DB1819" s="568" t="str">
        <f t="shared" ca="1" si="162"/>
        <v/>
      </c>
      <c r="DC1819" s="568"/>
      <c r="DD1819" s="568" t="str">
        <f t="shared" ca="1" si="163"/>
        <v/>
      </c>
      <c r="DE1819" s="568"/>
      <c r="DF1819" s="568" t="str">
        <f t="shared" ca="1" si="164"/>
        <v/>
      </c>
      <c r="DG1819" s="568"/>
      <c r="DI1819" s="187" t="str">
        <f t="shared" ca="1" si="165"/>
        <v/>
      </c>
      <c r="DJ1819" s="568" t="str">
        <f t="shared" ca="1" si="166"/>
        <v/>
      </c>
      <c r="DK1819" s="568"/>
      <c r="DL1819" s="568" t="str">
        <f t="shared" ca="1" si="167"/>
        <v/>
      </c>
      <c r="DM1819" s="568"/>
      <c r="DN1819" s="568" t="str">
        <f t="shared" ca="1" si="168"/>
        <v/>
      </c>
      <c r="DO1819" s="568"/>
      <c r="DP1819" s="568" t="str">
        <f t="shared" ca="1" si="169"/>
        <v/>
      </c>
      <c r="DQ1819" s="568"/>
      <c r="DS1819" s="187" t="str">
        <f t="shared" ca="1" si="170"/>
        <v/>
      </c>
      <c r="DT1819" s="568" t="str">
        <f t="shared" ca="1" si="171"/>
        <v/>
      </c>
      <c r="DU1819" s="568"/>
      <c r="DV1819" s="568" t="str">
        <f t="shared" ca="1" si="172"/>
        <v/>
      </c>
      <c r="DW1819" s="568"/>
      <c r="DX1819" s="568" t="str">
        <f t="shared" ca="1" si="173"/>
        <v/>
      </c>
      <c r="DY1819" s="568"/>
      <c r="DZ1819" s="568" t="str">
        <f t="shared" ca="1" si="174"/>
        <v/>
      </c>
      <c r="EA1819" s="568"/>
      <c r="EC1819" s="187" t="str">
        <f t="shared" ca="1" si="175"/>
        <v/>
      </c>
      <c r="ED1819" s="568" t="str">
        <f t="shared" ca="1" si="176"/>
        <v/>
      </c>
      <c r="EE1819" s="568"/>
      <c r="EF1819" s="568" t="str">
        <f t="shared" ca="1" si="177"/>
        <v/>
      </c>
      <c r="EG1819" s="568"/>
      <c r="EH1819" s="568" t="str">
        <f t="shared" ca="1" si="178"/>
        <v/>
      </c>
      <c r="EI1819" s="568"/>
      <c r="EJ1819" s="568" t="str">
        <f t="shared" ca="1" si="179"/>
        <v/>
      </c>
      <c r="EK1819" s="568"/>
      <c r="EM1819" s="187" t="str">
        <f t="shared" ca="1" si="180"/>
        <v/>
      </c>
      <c r="EN1819" s="568" t="str">
        <f t="shared" ca="1" si="181"/>
        <v/>
      </c>
      <c r="EO1819" s="568"/>
      <c r="EP1819" s="568" t="str">
        <f t="shared" ca="1" si="182"/>
        <v/>
      </c>
      <c r="EQ1819" s="568"/>
      <c r="ER1819" s="568" t="str">
        <f t="shared" ca="1" si="183"/>
        <v/>
      </c>
      <c r="ES1819" s="568"/>
      <c r="ET1819" s="568" t="str">
        <f t="shared" ca="1" si="184"/>
        <v/>
      </c>
      <c r="EU1819" s="568"/>
      <c r="EW1819" s="187" t="str">
        <f t="shared" ca="1" si="185"/>
        <v/>
      </c>
      <c r="EX1819" s="568" t="str">
        <f t="shared" ca="1" si="186"/>
        <v/>
      </c>
      <c r="EY1819" s="568"/>
      <c r="EZ1819" s="568" t="str">
        <f t="shared" ca="1" si="187"/>
        <v/>
      </c>
      <c r="FA1819" s="568"/>
      <c r="FB1819" s="568" t="str">
        <f t="shared" ca="1" si="188"/>
        <v/>
      </c>
      <c r="FC1819" s="568"/>
      <c r="FD1819" s="568" t="str">
        <f t="shared" ca="1" si="189"/>
        <v/>
      </c>
      <c r="FE1819" s="568"/>
      <c r="FG1819" s="187" t="str">
        <f t="shared" ca="1" si="190"/>
        <v/>
      </c>
      <c r="FH1819" s="568" t="str">
        <f t="shared" ca="1" si="191"/>
        <v/>
      </c>
      <c r="FI1819" s="568"/>
      <c r="FJ1819" s="568" t="str">
        <f t="shared" ca="1" si="192"/>
        <v/>
      </c>
      <c r="FK1819" s="568"/>
      <c r="FL1819" s="568" t="str">
        <f t="shared" ca="1" si="193"/>
        <v/>
      </c>
      <c r="FM1819" s="568"/>
      <c r="FN1819" s="568" t="str">
        <f t="shared" ca="1" si="194"/>
        <v/>
      </c>
      <c r="FO1819" s="568"/>
    </row>
    <row r="1820" spans="1:171" hidden="1">
      <c r="A1820" s="22">
        <v>48</v>
      </c>
      <c r="B1820" s="22" t="str">
        <f ca="1">IF(ISERROR(INDEX(WS,ROWS($A$1773:$A1820))),"",MID(INDEX(WS,ROWS($A$1773:$A1820)), FIND("]",INDEX(WS,ROWS($A$1773:$A1820)))+1,32))&amp;T(NOW())</f>
        <v/>
      </c>
      <c r="C1820" s="187" t="str">
        <f t="shared" ca="1" si="195"/>
        <v/>
      </c>
      <c r="D1820" s="568" t="str">
        <f t="shared" ca="1" si="111"/>
        <v/>
      </c>
      <c r="E1820" s="568"/>
      <c r="F1820" s="568" t="str">
        <f t="shared" ca="1" si="112"/>
        <v/>
      </c>
      <c r="G1820" s="568"/>
      <c r="H1820" s="568" t="str">
        <f t="shared" ca="1" si="113"/>
        <v/>
      </c>
      <c r="I1820" s="568"/>
      <c r="J1820" s="568" t="str">
        <f t="shared" ca="1" si="114"/>
        <v/>
      </c>
      <c r="K1820" s="568"/>
      <c r="M1820" s="187" t="str">
        <f t="shared" ca="1" si="115"/>
        <v/>
      </c>
      <c r="N1820" s="568" t="str">
        <f t="shared" ca="1" si="116"/>
        <v/>
      </c>
      <c r="O1820" s="568"/>
      <c r="P1820" s="568" t="str">
        <f t="shared" ca="1" si="117"/>
        <v/>
      </c>
      <c r="Q1820" s="568"/>
      <c r="R1820" s="568" t="str">
        <f t="shared" ca="1" si="118"/>
        <v/>
      </c>
      <c r="S1820" s="568"/>
      <c r="T1820" s="568" t="str">
        <f t="shared" ca="1" si="119"/>
        <v/>
      </c>
      <c r="U1820" s="568"/>
      <c r="W1820" s="187" t="str">
        <f t="shared" ca="1" si="120"/>
        <v/>
      </c>
      <c r="X1820" s="568" t="str">
        <f t="shared" ca="1" si="121"/>
        <v/>
      </c>
      <c r="Y1820" s="568"/>
      <c r="Z1820" s="568" t="str">
        <f t="shared" ca="1" si="122"/>
        <v/>
      </c>
      <c r="AA1820" s="568"/>
      <c r="AB1820" s="568" t="str">
        <f t="shared" ca="1" si="123"/>
        <v/>
      </c>
      <c r="AC1820" s="568"/>
      <c r="AD1820" s="568" t="str">
        <f t="shared" ca="1" si="124"/>
        <v/>
      </c>
      <c r="AE1820" s="568"/>
      <c r="AG1820" s="187" t="str">
        <f t="shared" ca="1" si="125"/>
        <v/>
      </c>
      <c r="AH1820" s="568" t="str">
        <f t="shared" ca="1" si="126"/>
        <v/>
      </c>
      <c r="AI1820" s="568"/>
      <c r="AJ1820" s="568" t="str">
        <f t="shared" ca="1" si="127"/>
        <v/>
      </c>
      <c r="AK1820" s="568"/>
      <c r="AL1820" s="568" t="str">
        <f t="shared" ca="1" si="128"/>
        <v/>
      </c>
      <c r="AM1820" s="568"/>
      <c r="AN1820" s="568" t="str">
        <f t="shared" ca="1" si="129"/>
        <v/>
      </c>
      <c r="AO1820" s="568"/>
      <c r="AQ1820" s="187" t="str">
        <f t="shared" ca="1" si="130"/>
        <v/>
      </c>
      <c r="AR1820" s="568" t="str">
        <f t="shared" ca="1" si="131"/>
        <v/>
      </c>
      <c r="AS1820" s="568"/>
      <c r="AT1820" s="568" t="str">
        <f t="shared" ca="1" si="132"/>
        <v/>
      </c>
      <c r="AU1820" s="568"/>
      <c r="AV1820" s="568" t="str">
        <f t="shared" ca="1" si="133"/>
        <v/>
      </c>
      <c r="AW1820" s="568"/>
      <c r="AX1820" s="568" t="str">
        <f t="shared" ca="1" si="134"/>
        <v/>
      </c>
      <c r="AY1820" s="568"/>
      <c r="BA1820" s="187" t="str">
        <f t="shared" ca="1" si="135"/>
        <v/>
      </c>
      <c r="BB1820" s="568" t="str">
        <f t="shared" ca="1" si="136"/>
        <v/>
      </c>
      <c r="BC1820" s="568"/>
      <c r="BD1820" s="568" t="str">
        <f t="shared" ca="1" si="137"/>
        <v/>
      </c>
      <c r="BE1820" s="568"/>
      <c r="BF1820" s="568" t="str">
        <f t="shared" ca="1" si="138"/>
        <v/>
      </c>
      <c r="BG1820" s="568"/>
      <c r="BH1820" s="568" t="str">
        <f t="shared" ca="1" si="139"/>
        <v/>
      </c>
      <c r="BI1820" s="568"/>
      <c r="BK1820" s="187" t="str">
        <f t="shared" ca="1" si="140"/>
        <v/>
      </c>
      <c r="BL1820" s="568" t="str">
        <f t="shared" ca="1" si="141"/>
        <v/>
      </c>
      <c r="BM1820" s="568"/>
      <c r="BN1820" s="568" t="str">
        <f t="shared" ca="1" si="142"/>
        <v/>
      </c>
      <c r="BO1820" s="568"/>
      <c r="BP1820" s="568" t="str">
        <f t="shared" ca="1" si="143"/>
        <v/>
      </c>
      <c r="BQ1820" s="568"/>
      <c r="BR1820" s="568" t="str">
        <f t="shared" ca="1" si="144"/>
        <v/>
      </c>
      <c r="BS1820" s="568"/>
      <c r="BU1820" s="187" t="str">
        <f t="shared" ca="1" si="145"/>
        <v/>
      </c>
      <c r="BV1820" s="568" t="str">
        <f t="shared" ca="1" si="146"/>
        <v/>
      </c>
      <c r="BW1820" s="568"/>
      <c r="BX1820" s="568" t="str">
        <f t="shared" ca="1" si="147"/>
        <v/>
      </c>
      <c r="BY1820" s="568"/>
      <c r="BZ1820" s="568" t="str">
        <f t="shared" ca="1" si="148"/>
        <v/>
      </c>
      <c r="CA1820" s="568"/>
      <c r="CB1820" s="568" t="str">
        <f t="shared" ca="1" si="149"/>
        <v/>
      </c>
      <c r="CC1820" s="568"/>
      <c r="CE1820" s="187" t="str">
        <f t="shared" ca="1" si="150"/>
        <v/>
      </c>
      <c r="CF1820" s="568" t="str">
        <f t="shared" ca="1" si="151"/>
        <v/>
      </c>
      <c r="CG1820" s="568"/>
      <c r="CH1820" s="568" t="str">
        <f t="shared" ca="1" si="152"/>
        <v/>
      </c>
      <c r="CI1820" s="568"/>
      <c r="CJ1820" s="568" t="str">
        <f t="shared" ca="1" si="153"/>
        <v/>
      </c>
      <c r="CK1820" s="568"/>
      <c r="CL1820" s="568" t="str">
        <f t="shared" ca="1" si="154"/>
        <v/>
      </c>
      <c r="CM1820" s="568"/>
      <c r="CO1820" s="187" t="str">
        <f t="shared" ca="1" si="155"/>
        <v/>
      </c>
      <c r="CP1820" s="568" t="str">
        <f t="shared" ca="1" si="156"/>
        <v/>
      </c>
      <c r="CQ1820" s="568"/>
      <c r="CR1820" s="568" t="str">
        <f t="shared" ca="1" si="157"/>
        <v/>
      </c>
      <c r="CS1820" s="568"/>
      <c r="CT1820" s="568" t="str">
        <f t="shared" ca="1" si="158"/>
        <v/>
      </c>
      <c r="CU1820" s="568"/>
      <c r="CV1820" s="568" t="str">
        <f t="shared" ca="1" si="159"/>
        <v/>
      </c>
      <c r="CW1820" s="568"/>
      <c r="CY1820" s="187" t="str">
        <f t="shared" ca="1" si="160"/>
        <v/>
      </c>
      <c r="CZ1820" s="568" t="str">
        <f t="shared" ca="1" si="161"/>
        <v/>
      </c>
      <c r="DA1820" s="568"/>
      <c r="DB1820" s="568" t="str">
        <f t="shared" ca="1" si="162"/>
        <v/>
      </c>
      <c r="DC1820" s="568"/>
      <c r="DD1820" s="568" t="str">
        <f t="shared" ca="1" si="163"/>
        <v/>
      </c>
      <c r="DE1820" s="568"/>
      <c r="DF1820" s="568" t="str">
        <f t="shared" ca="1" si="164"/>
        <v/>
      </c>
      <c r="DG1820" s="568"/>
      <c r="DI1820" s="187" t="str">
        <f t="shared" ca="1" si="165"/>
        <v/>
      </c>
      <c r="DJ1820" s="568" t="str">
        <f t="shared" ca="1" si="166"/>
        <v/>
      </c>
      <c r="DK1820" s="568"/>
      <c r="DL1820" s="568" t="str">
        <f t="shared" ca="1" si="167"/>
        <v/>
      </c>
      <c r="DM1820" s="568"/>
      <c r="DN1820" s="568" t="str">
        <f t="shared" ca="1" si="168"/>
        <v/>
      </c>
      <c r="DO1820" s="568"/>
      <c r="DP1820" s="568" t="str">
        <f t="shared" ca="1" si="169"/>
        <v/>
      </c>
      <c r="DQ1820" s="568"/>
      <c r="DS1820" s="187" t="str">
        <f t="shared" ca="1" si="170"/>
        <v/>
      </c>
      <c r="DT1820" s="568" t="str">
        <f t="shared" ca="1" si="171"/>
        <v/>
      </c>
      <c r="DU1820" s="568"/>
      <c r="DV1820" s="568" t="str">
        <f t="shared" ca="1" si="172"/>
        <v/>
      </c>
      <c r="DW1820" s="568"/>
      <c r="DX1820" s="568" t="str">
        <f t="shared" ca="1" si="173"/>
        <v/>
      </c>
      <c r="DY1820" s="568"/>
      <c r="DZ1820" s="568" t="str">
        <f t="shared" ca="1" si="174"/>
        <v/>
      </c>
      <c r="EA1820" s="568"/>
      <c r="EC1820" s="187" t="str">
        <f t="shared" ca="1" si="175"/>
        <v/>
      </c>
      <c r="ED1820" s="568" t="str">
        <f t="shared" ca="1" si="176"/>
        <v/>
      </c>
      <c r="EE1820" s="568"/>
      <c r="EF1820" s="568" t="str">
        <f t="shared" ca="1" si="177"/>
        <v/>
      </c>
      <c r="EG1820" s="568"/>
      <c r="EH1820" s="568" t="str">
        <f t="shared" ca="1" si="178"/>
        <v/>
      </c>
      <c r="EI1820" s="568"/>
      <c r="EJ1820" s="568" t="str">
        <f t="shared" ca="1" si="179"/>
        <v/>
      </c>
      <c r="EK1820" s="568"/>
      <c r="EM1820" s="187" t="str">
        <f t="shared" ca="1" si="180"/>
        <v/>
      </c>
      <c r="EN1820" s="568" t="str">
        <f t="shared" ca="1" si="181"/>
        <v/>
      </c>
      <c r="EO1820" s="568"/>
      <c r="EP1820" s="568" t="str">
        <f t="shared" ca="1" si="182"/>
        <v/>
      </c>
      <c r="EQ1820" s="568"/>
      <c r="ER1820" s="568" t="str">
        <f t="shared" ca="1" si="183"/>
        <v/>
      </c>
      <c r="ES1820" s="568"/>
      <c r="ET1820" s="568" t="str">
        <f t="shared" ca="1" si="184"/>
        <v/>
      </c>
      <c r="EU1820" s="568"/>
      <c r="EW1820" s="187" t="str">
        <f t="shared" ca="1" si="185"/>
        <v/>
      </c>
      <c r="EX1820" s="568" t="str">
        <f t="shared" ca="1" si="186"/>
        <v/>
      </c>
      <c r="EY1820" s="568"/>
      <c r="EZ1820" s="568" t="str">
        <f t="shared" ca="1" si="187"/>
        <v/>
      </c>
      <c r="FA1820" s="568"/>
      <c r="FB1820" s="568" t="str">
        <f t="shared" ca="1" si="188"/>
        <v/>
      </c>
      <c r="FC1820" s="568"/>
      <c r="FD1820" s="568" t="str">
        <f t="shared" ca="1" si="189"/>
        <v/>
      </c>
      <c r="FE1820" s="568"/>
      <c r="FG1820" s="187" t="str">
        <f t="shared" ca="1" si="190"/>
        <v/>
      </c>
      <c r="FH1820" s="568" t="str">
        <f t="shared" ca="1" si="191"/>
        <v/>
      </c>
      <c r="FI1820" s="568"/>
      <c r="FJ1820" s="568" t="str">
        <f t="shared" ca="1" si="192"/>
        <v/>
      </c>
      <c r="FK1820" s="568"/>
      <c r="FL1820" s="568" t="str">
        <f t="shared" ca="1" si="193"/>
        <v/>
      </c>
      <c r="FM1820" s="568"/>
      <c r="FN1820" s="568" t="str">
        <f t="shared" ca="1" si="194"/>
        <v/>
      </c>
      <c r="FO1820" s="568"/>
    </row>
    <row r="1821" spans="1:171" hidden="1">
      <c r="A1821" s="22">
        <v>49</v>
      </c>
      <c r="B1821" s="22" t="str">
        <f ca="1">IF(ISERROR(INDEX(WS,ROWS($A$1773:$A1821))),"",MID(INDEX(WS,ROWS($A$1773:$A1821)), FIND("]",INDEX(WS,ROWS($A$1773:$A1821)))+1,32))&amp;T(NOW())</f>
        <v/>
      </c>
      <c r="C1821" s="187" t="str">
        <f t="shared" ca="1" si="195"/>
        <v/>
      </c>
      <c r="D1821" s="568" t="str">
        <f t="shared" ca="1" si="111"/>
        <v/>
      </c>
      <c r="E1821" s="568"/>
      <c r="F1821" s="568" t="str">
        <f t="shared" ca="1" si="112"/>
        <v/>
      </c>
      <c r="G1821" s="568"/>
      <c r="H1821" s="568" t="str">
        <f t="shared" ca="1" si="113"/>
        <v/>
      </c>
      <c r="I1821" s="568"/>
      <c r="J1821" s="568" t="str">
        <f t="shared" ca="1" si="114"/>
        <v/>
      </c>
      <c r="K1821" s="568"/>
      <c r="M1821" s="187" t="str">
        <f t="shared" ca="1" si="115"/>
        <v/>
      </c>
      <c r="N1821" s="568" t="str">
        <f t="shared" ca="1" si="116"/>
        <v/>
      </c>
      <c r="O1821" s="568"/>
      <c r="P1821" s="568" t="str">
        <f t="shared" ca="1" si="117"/>
        <v/>
      </c>
      <c r="Q1821" s="568"/>
      <c r="R1821" s="568" t="str">
        <f t="shared" ca="1" si="118"/>
        <v/>
      </c>
      <c r="S1821" s="568"/>
      <c r="T1821" s="568" t="str">
        <f t="shared" ca="1" si="119"/>
        <v/>
      </c>
      <c r="U1821" s="568"/>
      <c r="W1821" s="187" t="str">
        <f t="shared" ca="1" si="120"/>
        <v/>
      </c>
      <c r="X1821" s="568" t="str">
        <f t="shared" ca="1" si="121"/>
        <v/>
      </c>
      <c r="Y1821" s="568"/>
      <c r="Z1821" s="568" t="str">
        <f t="shared" ca="1" si="122"/>
        <v/>
      </c>
      <c r="AA1821" s="568"/>
      <c r="AB1821" s="568" t="str">
        <f t="shared" ca="1" si="123"/>
        <v/>
      </c>
      <c r="AC1821" s="568"/>
      <c r="AD1821" s="568" t="str">
        <f t="shared" ca="1" si="124"/>
        <v/>
      </c>
      <c r="AE1821" s="568"/>
      <c r="AG1821" s="187" t="str">
        <f t="shared" ca="1" si="125"/>
        <v/>
      </c>
      <c r="AH1821" s="568" t="str">
        <f t="shared" ca="1" si="126"/>
        <v/>
      </c>
      <c r="AI1821" s="568"/>
      <c r="AJ1821" s="568" t="str">
        <f t="shared" ca="1" si="127"/>
        <v/>
      </c>
      <c r="AK1821" s="568"/>
      <c r="AL1821" s="568" t="str">
        <f t="shared" ca="1" si="128"/>
        <v/>
      </c>
      <c r="AM1821" s="568"/>
      <c r="AN1821" s="568" t="str">
        <f t="shared" ca="1" si="129"/>
        <v/>
      </c>
      <c r="AO1821" s="568"/>
      <c r="AQ1821" s="187" t="str">
        <f t="shared" ca="1" si="130"/>
        <v/>
      </c>
      <c r="AR1821" s="568" t="str">
        <f t="shared" ca="1" si="131"/>
        <v/>
      </c>
      <c r="AS1821" s="568"/>
      <c r="AT1821" s="568" t="str">
        <f t="shared" ca="1" si="132"/>
        <v/>
      </c>
      <c r="AU1821" s="568"/>
      <c r="AV1821" s="568" t="str">
        <f t="shared" ca="1" si="133"/>
        <v/>
      </c>
      <c r="AW1821" s="568"/>
      <c r="AX1821" s="568" t="str">
        <f t="shared" ca="1" si="134"/>
        <v/>
      </c>
      <c r="AY1821" s="568"/>
      <c r="BA1821" s="187" t="str">
        <f t="shared" ca="1" si="135"/>
        <v/>
      </c>
      <c r="BB1821" s="568" t="str">
        <f t="shared" ca="1" si="136"/>
        <v/>
      </c>
      <c r="BC1821" s="568"/>
      <c r="BD1821" s="568" t="str">
        <f t="shared" ca="1" si="137"/>
        <v/>
      </c>
      <c r="BE1821" s="568"/>
      <c r="BF1821" s="568" t="str">
        <f t="shared" ca="1" si="138"/>
        <v/>
      </c>
      <c r="BG1821" s="568"/>
      <c r="BH1821" s="568" t="str">
        <f t="shared" ca="1" si="139"/>
        <v/>
      </c>
      <c r="BI1821" s="568"/>
      <c r="BK1821" s="187" t="str">
        <f t="shared" ca="1" si="140"/>
        <v/>
      </c>
      <c r="BL1821" s="568" t="str">
        <f t="shared" ca="1" si="141"/>
        <v/>
      </c>
      <c r="BM1821" s="568"/>
      <c r="BN1821" s="568" t="str">
        <f t="shared" ca="1" si="142"/>
        <v/>
      </c>
      <c r="BO1821" s="568"/>
      <c r="BP1821" s="568" t="str">
        <f t="shared" ca="1" si="143"/>
        <v/>
      </c>
      <c r="BQ1821" s="568"/>
      <c r="BR1821" s="568" t="str">
        <f t="shared" ca="1" si="144"/>
        <v/>
      </c>
      <c r="BS1821" s="568"/>
      <c r="BU1821" s="187" t="str">
        <f t="shared" ca="1" si="145"/>
        <v/>
      </c>
      <c r="BV1821" s="568" t="str">
        <f t="shared" ca="1" si="146"/>
        <v/>
      </c>
      <c r="BW1821" s="568"/>
      <c r="BX1821" s="568" t="str">
        <f t="shared" ca="1" si="147"/>
        <v/>
      </c>
      <c r="BY1821" s="568"/>
      <c r="BZ1821" s="568" t="str">
        <f t="shared" ca="1" si="148"/>
        <v/>
      </c>
      <c r="CA1821" s="568"/>
      <c r="CB1821" s="568" t="str">
        <f t="shared" ca="1" si="149"/>
        <v/>
      </c>
      <c r="CC1821" s="568"/>
      <c r="CE1821" s="187" t="str">
        <f t="shared" ca="1" si="150"/>
        <v/>
      </c>
      <c r="CF1821" s="568" t="str">
        <f t="shared" ca="1" si="151"/>
        <v/>
      </c>
      <c r="CG1821" s="568"/>
      <c r="CH1821" s="568" t="str">
        <f t="shared" ca="1" si="152"/>
        <v/>
      </c>
      <c r="CI1821" s="568"/>
      <c r="CJ1821" s="568" t="str">
        <f t="shared" ca="1" si="153"/>
        <v/>
      </c>
      <c r="CK1821" s="568"/>
      <c r="CL1821" s="568" t="str">
        <f t="shared" ca="1" si="154"/>
        <v/>
      </c>
      <c r="CM1821" s="568"/>
      <c r="CO1821" s="187" t="str">
        <f t="shared" ca="1" si="155"/>
        <v/>
      </c>
      <c r="CP1821" s="568" t="str">
        <f t="shared" ca="1" si="156"/>
        <v/>
      </c>
      <c r="CQ1821" s="568"/>
      <c r="CR1821" s="568" t="str">
        <f t="shared" ca="1" si="157"/>
        <v/>
      </c>
      <c r="CS1821" s="568"/>
      <c r="CT1821" s="568" t="str">
        <f t="shared" ca="1" si="158"/>
        <v/>
      </c>
      <c r="CU1821" s="568"/>
      <c r="CV1821" s="568" t="str">
        <f t="shared" ca="1" si="159"/>
        <v/>
      </c>
      <c r="CW1821" s="568"/>
      <c r="CY1821" s="187" t="str">
        <f t="shared" ca="1" si="160"/>
        <v/>
      </c>
      <c r="CZ1821" s="568" t="str">
        <f t="shared" ca="1" si="161"/>
        <v/>
      </c>
      <c r="DA1821" s="568"/>
      <c r="DB1821" s="568" t="str">
        <f t="shared" ca="1" si="162"/>
        <v/>
      </c>
      <c r="DC1821" s="568"/>
      <c r="DD1821" s="568" t="str">
        <f t="shared" ca="1" si="163"/>
        <v/>
      </c>
      <c r="DE1821" s="568"/>
      <c r="DF1821" s="568" t="str">
        <f t="shared" ca="1" si="164"/>
        <v/>
      </c>
      <c r="DG1821" s="568"/>
      <c r="DI1821" s="187" t="str">
        <f t="shared" ca="1" si="165"/>
        <v/>
      </c>
      <c r="DJ1821" s="568" t="str">
        <f t="shared" ca="1" si="166"/>
        <v/>
      </c>
      <c r="DK1821" s="568"/>
      <c r="DL1821" s="568" t="str">
        <f t="shared" ca="1" si="167"/>
        <v/>
      </c>
      <c r="DM1821" s="568"/>
      <c r="DN1821" s="568" t="str">
        <f t="shared" ca="1" si="168"/>
        <v/>
      </c>
      <c r="DO1821" s="568"/>
      <c r="DP1821" s="568" t="str">
        <f t="shared" ca="1" si="169"/>
        <v/>
      </c>
      <c r="DQ1821" s="568"/>
      <c r="DS1821" s="187" t="str">
        <f t="shared" ca="1" si="170"/>
        <v/>
      </c>
      <c r="DT1821" s="568" t="str">
        <f t="shared" ca="1" si="171"/>
        <v/>
      </c>
      <c r="DU1821" s="568"/>
      <c r="DV1821" s="568" t="str">
        <f t="shared" ca="1" si="172"/>
        <v/>
      </c>
      <c r="DW1821" s="568"/>
      <c r="DX1821" s="568" t="str">
        <f t="shared" ca="1" si="173"/>
        <v/>
      </c>
      <c r="DY1821" s="568"/>
      <c r="DZ1821" s="568" t="str">
        <f t="shared" ca="1" si="174"/>
        <v/>
      </c>
      <c r="EA1821" s="568"/>
      <c r="EC1821" s="187" t="str">
        <f t="shared" ca="1" si="175"/>
        <v/>
      </c>
      <c r="ED1821" s="568" t="str">
        <f t="shared" ca="1" si="176"/>
        <v/>
      </c>
      <c r="EE1821" s="568"/>
      <c r="EF1821" s="568" t="str">
        <f t="shared" ca="1" si="177"/>
        <v/>
      </c>
      <c r="EG1821" s="568"/>
      <c r="EH1821" s="568" t="str">
        <f t="shared" ca="1" si="178"/>
        <v/>
      </c>
      <c r="EI1821" s="568"/>
      <c r="EJ1821" s="568" t="str">
        <f t="shared" ca="1" si="179"/>
        <v/>
      </c>
      <c r="EK1821" s="568"/>
      <c r="EM1821" s="187" t="str">
        <f t="shared" ca="1" si="180"/>
        <v/>
      </c>
      <c r="EN1821" s="568" t="str">
        <f t="shared" ca="1" si="181"/>
        <v/>
      </c>
      <c r="EO1821" s="568"/>
      <c r="EP1821" s="568" t="str">
        <f t="shared" ca="1" si="182"/>
        <v/>
      </c>
      <c r="EQ1821" s="568"/>
      <c r="ER1821" s="568" t="str">
        <f t="shared" ca="1" si="183"/>
        <v/>
      </c>
      <c r="ES1821" s="568"/>
      <c r="ET1821" s="568" t="str">
        <f t="shared" ca="1" si="184"/>
        <v/>
      </c>
      <c r="EU1821" s="568"/>
      <c r="EW1821" s="187" t="str">
        <f t="shared" ca="1" si="185"/>
        <v/>
      </c>
      <c r="EX1821" s="568" t="str">
        <f t="shared" ca="1" si="186"/>
        <v/>
      </c>
      <c r="EY1821" s="568"/>
      <c r="EZ1821" s="568" t="str">
        <f t="shared" ca="1" si="187"/>
        <v/>
      </c>
      <c r="FA1821" s="568"/>
      <c r="FB1821" s="568" t="str">
        <f t="shared" ca="1" si="188"/>
        <v/>
      </c>
      <c r="FC1821" s="568"/>
      <c r="FD1821" s="568" t="str">
        <f t="shared" ca="1" si="189"/>
        <v/>
      </c>
      <c r="FE1821" s="568"/>
      <c r="FG1821" s="187" t="str">
        <f t="shared" ca="1" si="190"/>
        <v/>
      </c>
      <c r="FH1821" s="568" t="str">
        <f t="shared" ca="1" si="191"/>
        <v/>
      </c>
      <c r="FI1821" s="568"/>
      <c r="FJ1821" s="568" t="str">
        <f t="shared" ca="1" si="192"/>
        <v/>
      </c>
      <c r="FK1821" s="568"/>
      <c r="FL1821" s="568" t="str">
        <f t="shared" ca="1" si="193"/>
        <v/>
      </c>
      <c r="FM1821" s="568"/>
      <c r="FN1821" s="568" t="str">
        <f t="shared" ca="1" si="194"/>
        <v/>
      </c>
      <c r="FO1821" s="568"/>
    </row>
    <row r="1822" spans="1:171" hidden="1">
      <c r="A1822" s="22">
        <v>50</v>
      </c>
      <c r="B1822" s="22" t="str">
        <f ca="1">IF(ISERROR(INDEX(WS,ROWS($A$1773:$A1822))),"",MID(INDEX(WS,ROWS($A$1773:$A1822)), FIND("]",INDEX(WS,ROWS($A$1773:$A1822)))+1,32))&amp;T(NOW())</f>
        <v/>
      </c>
      <c r="C1822" s="187" t="str">
        <f t="shared" ca="1" si="195"/>
        <v/>
      </c>
      <c r="D1822" s="568" t="str">
        <f t="shared" ca="1" si="111"/>
        <v/>
      </c>
      <c r="E1822" s="568"/>
      <c r="F1822" s="568" t="str">
        <f t="shared" ca="1" si="112"/>
        <v/>
      </c>
      <c r="G1822" s="568"/>
      <c r="H1822" s="568" t="str">
        <f t="shared" ca="1" si="113"/>
        <v/>
      </c>
      <c r="I1822" s="568"/>
      <c r="J1822" s="568" t="str">
        <f t="shared" ca="1" si="114"/>
        <v/>
      </c>
      <c r="K1822" s="568"/>
      <c r="M1822" s="187" t="str">
        <f t="shared" ca="1" si="115"/>
        <v/>
      </c>
      <c r="N1822" s="568" t="str">
        <f t="shared" ca="1" si="116"/>
        <v/>
      </c>
      <c r="O1822" s="568"/>
      <c r="P1822" s="568" t="str">
        <f t="shared" ca="1" si="117"/>
        <v/>
      </c>
      <c r="Q1822" s="568"/>
      <c r="R1822" s="568" t="str">
        <f t="shared" ca="1" si="118"/>
        <v/>
      </c>
      <c r="S1822" s="568"/>
      <c r="T1822" s="568" t="str">
        <f t="shared" ca="1" si="119"/>
        <v/>
      </c>
      <c r="U1822" s="568"/>
      <c r="W1822" s="187" t="str">
        <f t="shared" ca="1" si="120"/>
        <v/>
      </c>
      <c r="X1822" s="568" t="str">
        <f t="shared" ca="1" si="121"/>
        <v/>
      </c>
      <c r="Y1822" s="568"/>
      <c r="Z1822" s="568" t="str">
        <f t="shared" ca="1" si="122"/>
        <v/>
      </c>
      <c r="AA1822" s="568"/>
      <c r="AB1822" s="568" t="str">
        <f t="shared" ca="1" si="123"/>
        <v/>
      </c>
      <c r="AC1822" s="568"/>
      <c r="AD1822" s="568" t="str">
        <f t="shared" ca="1" si="124"/>
        <v/>
      </c>
      <c r="AE1822" s="568"/>
      <c r="AG1822" s="187" t="str">
        <f t="shared" ca="1" si="125"/>
        <v/>
      </c>
      <c r="AH1822" s="568" t="str">
        <f t="shared" ca="1" si="126"/>
        <v/>
      </c>
      <c r="AI1822" s="568"/>
      <c r="AJ1822" s="568" t="str">
        <f t="shared" ca="1" si="127"/>
        <v/>
      </c>
      <c r="AK1822" s="568"/>
      <c r="AL1822" s="568" t="str">
        <f t="shared" ca="1" si="128"/>
        <v/>
      </c>
      <c r="AM1822" s="568"/>
      <c r="AN1822" s="568" t="str">
        <f t="shared" ca="1" si="129"/>
        <v/>
      </c>
      <c r="AO1822" s="568"/>
      <c r="AQ1822" s="187" t="str">
        <f t="shared" ca="1" si="130"/>
        <v/>
      </c>
      <c r="AR1822" s="568" t="str">
        <f t="shared" ca="1" si="131"/>
        <v/>
      </c>
      <c r="AS1822" s="568"/>
      <c r="AT1822" s="568" t="str">
        <f t="shared" ca="1" si="132"/>
        <v/>
      </c>
      <c r="AU1822" s="568"/>
      <c r="AV1822" s="568" t="str">
        <f t="shared" ca="1" si="133"/>
        <v/>
      </c>
      <c r="AW1822" s="568"/>
      <c r="AX1822" s="568" t="str">
        <f t="shared" ca="1" si="134"/>
        <v/>
      </c>
      <c r="AY1822" s="568"/>
      <c r="BA1822" s="187" t="str">
        <f t="shared" ca="1" si="135"/>
        <v/>
      </c>
      <c r="BB1822" s="568" t="str">
        <f t="shared" ca="1" si="136"/>
        <v/>
      </c>
      <c r="BC1822" s="568"/>
      <c r="BD1822" s="568" t="str">
        <f t="shared" ca="1" si="137"/>
        <v/>
      </c>
      <c r="BE1822" s="568"/>
      <c r="BF1822" s="568" t="str">
        <f t="shared" ca="1" si="138"/>
        <v/>
      </c>
      <c r="BG1822" s="568"/>
      <c r="BH1822" s="568" t="str">
        <f t="shared" ca="1" si="139"/>
        <v/>
      </c>
      <c r="BI1822" s="568"/>
      <c r="BK1822" s="187" t="str">
        <f t="shared" ca="1" si="140"/>
        <v/>
      </c>
      <c r="BL1822" s="568" t="str">
        <f t="shared" ca="1" si="141"/>
        <v/>
      </c>
      <c r="BM1822" s="568"/>
      <c r="BN1822" s="568" t="str">
        <f t="shared" ca="1" si="142"/>
        <v/>
      </c>
      <c r="BO1822" s="568"/>
      <c r="BP1822" s="568" t="str">
        <f t="shared" ca="1" si="143"/>
        <v/>
      </c>
      <c r="BQ1822" s="568"/>
      <c r="BR1822" s="568" t="str">
        <f t="shared" ca="1" si="144"/>
        <v/>
      </c>
      <c r="BS1822" s="568"/>
      <c r="BU1822" s="187" t="str">
        <f t="shared" ca="1" si="145"/>
        <v/>
      </c>
      <c r="BV1822" s="568" t="str">
        <f t="shared" ca="1" si="146"/>
        <v/>
      </c>
      <c r="BW1822" s="568"/>
      <c r="BX1822" s="568" t="str">
        <f t="shared" ca="1" si="147"/>
        <v/>
      </c>
      <c r="BY1822" s="568"/>
      <c r="BZ1822" s="568" t="str">
        <f t="shared" ca="1" si="148"/>
        <v/>
      </c>
      <c r="CA1822" s="568"/>
      <c r="CB1822" s="568" t="str">
        <f t="shared" ca="1" si="149"/>
        <v/>
      </c>
      <c r="CC1822" s="568"/>
      <c r="CE1822" s="187" t="str">
        <f t="shared" ca="1" si="150"/>
        <v/>
      </c>
      <c r="CF1822" s="568" t="str">
        <f t="shared" ca="1" si="151"/>
        <v/>
      </c>
      <c r="CG1822" s="568"/>
      <c r="CH1822" s="568" t="str">
        <f t="shared" ca="1" si="152"/>
        <v/>
      </c>
      <c r="CI1822" s="568"/>
      <c r="CJ1822" s="568" t="str">
        <f t="shared" ca="1" si="153"/>
        <v/>
      </c>
      <c r="CK1822" s="568"/>
      <c r="CL1822" s="568" t="str">
        <f t="shared" ca="1" si="154"/>
        <v/>
      </c>
      <c r="CM1822" s="568"/>
      <c r="CO1822" s="187" t="str">
        <f t="shared" ca="1" si="155"/>
        <v/>
      </c>
      <c r="CP1822" s="568" t="str">
        <f t="shared" ca="1" si="156"/>
        <v/>
      </c>
      <c r="CQ1822" s="568"/>
      <c r="CR1822" s="568" t="str">
        <f t="shared" ca="1" si="157"/>
        <v/>
      </c>
      <c r="CS1822" s="568"/>
      <c r="CT1822" s="568" t="str">
        <f t="shared" ca="1" si="158"/>
        <v/>
      </c>
      <c r="CU1822" s="568"/>
      <c r="CV1822" s="568" t="str">
        <f t="shared" ca="1" si="159"/>
        <v/>
      </c>
      <c r="CW1822" s="568"/>
      <c r="CY1822" s="187" t="str">
        <f t="shared" ca="1" si="160"/>
        <v/>
      </c>
      <c r="CZ1822" s="568" t="str">
        <f t="shared" ca="1" si="161"/>
        <v/>
      </c>
      <c r="DA1822" s="568"/>
      <c r="DB1822" s="568" t="str">
        <f t="shared" ca="1" si="162"/>
        <v/>
      </c>
      <c r="DC1822" s="568"/>
      <c r="DD1822" s="568" t="str">
        <f t="shared" ca="1" si="163"/>
        <v/>
      </c>
      <c r="DE1822" s="568"/>
      <c r="DF1822" s="568" t="str">
        <f t="shared" ca="1" si="164"/>
        <v/>
      </c>
      <c r="DG1822" s="568"/>
      <c r="DI1822" s="187" t="str">
        <f t="shared" ca="1" si="165"/>
        <v/>
      </c>
      <c r="DJ1822" s="568" t="str">
        <f t="shared" ca="1" si="166"/>
        <v/>
      </c>
      <c r="DK1822" s="568"/>
      <c r="DL1822" s="568" t="str">
        <f t="shared" ca="1" si="167"/>
        <v/>
      </c>
      <c r="DM1822" s="568"/>
      <c r="DN1822" s="568" t="str">
        <f t="shared" ca="1" si="168"/>
        <v/>
      </c>
      <c r="DO1822" s="568"/>
      <c r="DP1822" s="568" t="str">
        <f t="shared" ca="1" si="169"/>
        <v/>
      </c>
      <c r="DQ1822" s="568"/>
      <c r="DS1822" s="187" t="str">
        <f t="shared" ca="1" si="170"/>
        <v/>
      </c>
      <c r="DT1822" s="568" t="str">
        <f t="shared" ca="1" si="171"/>
        <v/>
      </c>
      <c r="DU1822" s="568"/>
      <c r="DV1822" s="568" t="str">
        <f t="shared" ca="1" si="172"/>
        <v/>
      </c>
      <c r="DW1822" s="568"/>
      <c r="DX1822" s="568" t="str">
        <f t="shared" ca="1" si="173"/>
        <v/>
      </c>
      <c r="DY1822" s="568"/>
      <c r="DZ1822" s="568" t="str">
        <f t="shared" ca="1" si="174"/>
        <v/>
      </c>
      <c r="EA1822" s="568"/>
      <c r="EC1822" s="187" t="str">
        <f t="shared" ca="1" si="175"/>
        <v/>
      </c>
      <c r="ED1822" s="568" t="str">
        <f t="shared" ca="1" si="176"/>
        <v/>
      </c>
      <c r="EE1822" s="568"/>
      <c r="EF1822" s="568" t="str">
        <f t="shared" ca="1" si="177"/>
        <v/>
      </c>
      <c r="EG1822" s="568"/>
      <c r="EH1822" s="568" t="str">
        <f t="shared" ca="1" si="178"/>
        <v/>
      </c>
      <c r="EI1822" s="568"/>
      <c r="EJ1822" s="568" t="str">
        <f t="shared" ca="1" si="179"/>
        <v/>
      </c>
      <c r="EK1822" s="568"/>
      <c r="EM1822" s="187" t="str">
        <f t="shared" ca="1" si="180"/>
        <v/>
      </c>
      <c r="EN1822" s="568" t="str">
        <f t="shared" ca="1" si="181"/>
        <v/>
      </c>
      <c r="EO1822" s="568"/>
      <c r="EP1822" s="568" t="str">
        <f t="shared" ca="1" si="182"/>
        <v/>
      </c>
      <c r="EQ1822" s="568"/>
      <c r="ER1822" s="568" t="str">
        <f t="shared" ca="1" si="183"/>
        <v/>
      </c>
      <c r="ES1822" s="568"/>
      <c r="ET1822" s="568" t="str">
        <f t="shared" ca="1" si="184"/>
        <v/>
      </c>
      <c r="EU1822" s="568"/>
      <c r="EW1822" s="187" t="str">
        <f t="shared" ca="1" si="185"/>
        <v/>
      </c>
      <c r="EX1822" s="568" t="str">
        <f t="shared" ca="1" si="186"/>
        <v/>
      </c>
      <c r="EY1822" s="568"/>
      <c r="EZ1822" s="568" t="str">
        <f t="shared" ca="1" si="187"/>
        <v/>
      </c>
      <c r="FA1822" s="568"/>
      <c r="FB1822" s="568" t="str">
        <f t="shared" ca="1" si="188"/>
        <v/>
      </c>
      <c r="FC1822" s="568"/>
      <c r="FD1822" s="568" t="str">
        <f t="shared" ca="1" si="189"/>
        <v/>
      </c>
      <c r="FE1822" s="568"/>
      <c r="FG1822" s="187" t="str">
        <f t="shared" ca="1" si="190"/>
        <v/>
      </c>
      <c r="FH1822" s="568" t="str">
        <f t="shared" ca="1" si="191"/>
        <v/>
      </c>
      <c r="FI1822" s="568"/>
      <c r="FJ1822" s="568" t="str">
        <f t="shared" ca="1" si="192"/>
        <v/>
      </c>
      <c r="FK1822" s="568"/>
      <c r="FL1822" s="568" t="str">
        <f t="shared" ca="1" si="193"/>
        <v/>
      </c>
      <c r="FM1822" s="568"/>
      <c r="FN1822" s="568" t="str">
        <f t="shared" ca="1" si="194"/>
        <v/>
      </c>
      <c r="FO1822" s="568"/>
    </row>
    <row r="1823" spans="1:171" hidden="1">
      <c r="A1823" s="22">
        <v>51</v>
      </c>
      <c r="B1823" s="22" t="str">
        <f ca="1">IF(ISERROR(INDEX(WS,ROWS($A$1773:$A1823))),"",MID(INDEX(WS,ROWS($A$1773:$A1823)), FIND("]",INDEX(WS,ROWS($A$1773:$A1823)))+1,32))&amp;T(NOW())</f>
        <v/>
      </c>
      <c r="C1823" s="187" t="str">
        <f t="shared" ca="1" si="195"/>
        <v/>
      </c>
      <c r="D1823" s="568" t="str">
        <f t="shared" ca="1" si="111"/>
        <v/>
      </c>
      <c r="E1823" s="568"/>
      <c r="F1823" s="568" t="str">
        <f t="shared" ca="1" si="112"/>
        <v/>
      </c>
      <c r="G1823" s="568"/>
      <c r="H1823" s="568" t="str">
        <f t="shared" ca="1" si="113"/>
        <v/>
      </c>
      <c r="I1823" s="568"/>
      <c r="J1823" s="568" t="str">
        <f t="shared" ca="1" si="114"/>
        <v/>
      </c>
      <c r="K1823" s="568"/>
      <c r="M1823" s="187" t="str">
        <f t="shared" ca="1" si="115"/>
        <v/>
      </c>
      <c r="N1823" s="568" t="str">
        <f t="shared" ca="1" si="116"/>
        <v/>
      </c>
      <c r="O1823" s="568"/>
      <c r="P1823" s="568" t="str">
        <f t="shared" ca="1" si="117"/>
        <v/>
      </c>
      <c r="Q1823" s="568"/>
      <c r="R1823" s="568" t="str">
        <f t="shared" ca="1" si="118"/>
        <v/>
      </c>
      <c r="S1823" s="568"/>
      <c r="T1823" s="568" t="str">
        <f t="shared" ca="1" si="119"/>
        <v/>
      </c>
      <c r="U1823" s="568"/>
      <c r="W1823" s="187" t="str">
        <f t="shared" ca="1" si="120"/>
        <v/>
      </c>
      <c r="X1823" s="568" t="str">
        <f t="shared" ca="1" si="121"/>
        <v/>
      </c>
      <c r="Y1823" s="568"/>
      <c r="Z1823" s="568" t="str">
        <f t="shared" ca="1" si="122"/>
        <v/>
      </c>
      <c r="AA1823" s="568"/>
      <c r="AB1823" s="568" t="str">
        <f t="shared" ca="1" si="123"/>
        <v/>
      </c>
      <c r="AC1823" s="568"/>
      <c r="AD1823" s="568" t="str">
        <f t="shared" ca="1" si="124"/>
        <v/>
      </c>
      <c r="AE1823" s="568"/>
      <c r="AG1823" s="187" t="str">
        <f t="shared" ca="1" si="125"/>
        <v/>
      </c>
      <c r="AH1823" s="568" t="str">
        <f t="shared" ca="1" si="126"/>
        <v/>
      </c>
      <c r="AI1823" s="568"/>
      <c r="AJ1823" s="568" t="str">
        <f t="shared" ca="1" si="127"/>
        <v/>
      </c>
      <c r="AK1823" s="568"/>
      <c r="AL1823" s="568" t="str">
        <f t="shared" ca="1" si="128"/>
        <v/>
      </c>
      <c r="AM1823" s="568"/>
      <c r="AN1823" s="568" t="str">
        <f t="shared" ca="1" si="129"/>
        <v/>
      </c>
      <c r="AO1823" s="568"/>
      <c r="AQ1823" s="187" t="str">
        <f t="shared" ca="1" si="130"/>
        <v/>
      </c>
      <c r="AR1823" s="568" t="str">
        <f t="shared" ca="1" si="131"/>
        <v/>
      </c>
      <c r="AS1823" s="568"/>
      <c r="AT1823" s="568" t="str">
        <f t="shared" ca="1" si="132"/>
        <v/>
      </c>
      <c r="AU1823" s="568"/>
      <c r="AV1823" s="568" t="str">
        <f t="shared" ca="1" si="133"/>
        <v/>
      </c>
      <c r="AW1823" s="568"/>
      <c r="AX1823" s="568" t="str">
        <f t="shared" ca="1" si="134"/>
        <v/>
      </c>
      <c r="AY1823" s="568"/>
      <c r="BA1823" s="187" t="str">
        <f t="shared" ca="1" si="135"/>
        <v/>
      </c>
      <c r="BB1823" s="568" t="str">
        <f t="shared" ca="1" si="136"/>
        <v/>
      </c>
      <c r="BC1823" s="568"/>
      <c r="BD1823" s="568" t="str">
        <f t="shared" ca="1" si="137"/>
        <v/>
      </c>
      <c r="BE1823" s="568"/>
      <c r="BF1823" s="568" t="str">
        <f t="shared" ca="1" si="138"/>
        <v/>
      </c>
      <c r="BG1823" s="568"/>
      <c r="BH1823" s="568" t="str">
        <f t="shared" ca="1" si="139"/>
        <v/>
      </c>
      <c r="BI1823" s="568"/>
      <c r="BK1823" s="187" t="str">
        <f t="shared" ca="1" si="140"/>
        <v/>
      </c>
      <c r="BL1823" s="568" t="str">
        <f t="shared" ca="1" si="141"/>
        <v/>
      </c>
      <c r="BM1823" s="568"/>
      <c r="BN1823" s="568" t="str">
        <f t="shared" ca="1" si="142"/>
        <v/>
      </c>
      <c r="BO1823" s="568"/>
      <c r="BP1823" s="568" t="str">
        <f t="shared" ca="1" si="143"/>
        <v/>
      </c>
      <c r="BQ1823" s="568"/>
      <c r="BR1823" s="568" t="str">
        <f t="shared" ca="1" si="144"/>
        <v/>
      </c>
      <c r="BS1823" s="568"/>
      <c r="BU1823" s="187" t="str">
        <f t="shared" ca="1" si="145"/>
        <v/>
      </c>
      <c r="BV1823" s="568" t="str">
        <f t="shared" ca="1" si="146"/>
        <v/>
      </c>
      <c r="BW1823" s="568"/>
      <c r="BX1823" s="568" t="str">
        <f t="shared" ca="1" si="147"/>
        <v/>
      </c>
      <c r="BY1823" s="568"/>
      <c r="BZ1823" s="568" t="str">
        <f t="shared" ca="1" si="148"/>
        <v/>
      </c>
      <c r="CA1823" s="568"/>
      <c r="CB1823" s="568" t="str">
        <f t="shared" ca="1" si="149"/>
        <v/>
      </c>
      <c r="CC1823" s="568"/>
      <c r="CE1823" s="187" t="str">
        <f t="shared" ca="1" si="150"/>
        <v/>
      </c>
      <c r="CF1823" s="568" t="str">
        <f t="shared" ca="1" si="151"/>
        <v/>
      </c>
      <c r="CG1823" s="568"/>
      <c r="CH1823" s="568" t="str">
        <f t="shared" ca="1" si="152"/>
        <v/>
      </c>
      <c r="CI1823" s="568"/>
      <c r="CJ1823" s="568" t="str">
        <f t="shared" ca="1" si="153"/>
        <v/>
      </c>
      <c r="CK1823" s="568"/>
      <c r="CL1823" s="568" t="str">
        <f t="shared" ca="1" si="154"/>
        <v/>
      </c>
      <c r="CM1823" s="568"/>
      <c r="CO1823" s="187" t="str">
        <f t="shared" ca="1" si="155"/>
        <v/>
      </c>
      <c r="CP1823" s="568" t="str">
        <f t="shared" ca="1" si="156"/>
        <v/>
      </c>
      <c r="CQ1823" s="568"/>
      <c r="CR1823" s="568" t="str">
        <f t="shared" ca="1" si="157"/>
        <v/>
      </c>
      <c r="CS1823" s="568"/>
      <c r="CT1823" s="568" t="str">
        <f t="shared" ca="1" si="158"/>
        <v/>
      </c>
      <c r="CU1823" s="568"/>
      <c r="CV1823" s="568" t="str">
        <f t="shared" ca="1" si="159"/>
        <v/>
      </c>
      <c r="CW1823" s="568"/>
      <c r="CY1823" s="187" t="str">
        <f t="shared" ca="1" si="160"/>
        <v/>
      </c>
      <c r="CZ1823" s="568" t="str">
        <f t="shared" ca="1" si="161"/>
        <v/>
      </c>
      <c r="DA1823" s="568"/>
      <c r="DB1823" s="568" t="str">
        <f t="shared" ca="1" si="162"/>
        <v/>
      </c>
      <c r="DC1823" s="568"/>
      <c r="DD1823" s="568" t="str">
        <f t="shared" ca="1" si="163"/>
        <v/>
      </c>
      <c r="DE1823" s="568"/>
      <c r="DF1823" s="568" t="str">
        <f t="shared" ca="1" si="164"/>
        <v/>
      </c>
      <c r="DG1823" s="568"/>
      <c r="DI1823" s="187" t="str">
        <f t="shared" ca="1" si="165"/>
        <v/>
      </c>
      <c r="DJ1823" s="568" t="str">
        <f t="shared" ca="1" si="166"/>
        <v/>
      </c>
      <c r="DK1823" s="568"/>
      <c r="DL1823" s="568" t="str">
        <f t="shared" ca="1" si="167"/>
        <v/>
      </c>
      <c r="DM1823" s="568"/>
      <c r="DN1823" s="568" t="str">
        <f t="shared" ca="1" si="168"/>
        <v/>
      </c>
      <c r="DO1823" s="568"/>
      <c r="DP1823" s="568" t="str">
        <f t="shared" ca="1" si="169"/>
        <v/>
      </c>
      <c r="DQ1823" s="568"/>
      <c r="DS1823" s="187" t="str">
        <f t="shared" ca="1" si="170"/>
        <v/>
      </c>
      <c r="DT1823" s="568" t="str">
        <f t="shared" ca="1" si="171"/>
        <v/>
      </c>
      <c r="DU1823" s="568"/>
      <c r="DV1823" s="568" t="str">
        <f t="shared" ca="1" si="172"/>
        <v/>
      </c>
      <c r="DW1823" s="568"/>
      <c r="DX1823" s="568" t="str">
        <f t="shared" ca="1" si="173"/>
        <v/>
      </c>
      <c r="DY1823" s="568"/>
      <c r="DZ1823" s="568" t="str">
        <f t="shared" ca="1" si="174"/>
        <v/>
      </c>
      <c r="EA1823" s="568"/>
      <c r="EC1823" s="187" t="str">
        <f t="shared" ca="1" si="175"/>
        <v/>
      </c>
      <c r="ED1823" s="568" t="str">
        <f t="shared" ca="1" si="176"/>
        <v/>
      </c>
      <c r="EE1823" s="568"/>
      <c r="EF1823" s="568" t="str">
        <f t="shared" ca="1" si="177"/>
        <v/>
      </c>
      <c r="EG1823" s="568"/>
      <c r="EH1823" s="568" t="str">
        <f t="shared" ca="1" si="178"/>
        <v/>
      </c>
      <c r="EI1823" s="568"/>
      <c r="EJ1823" s="568" t="str">
        <f t="shared" ca="1" si="179"/>
        <v/>
      </c>
      <c r="EK1823" s="568"/>
      <c r="EM1823" s="187" t="str">
        <f t="shared" ca="1" si="180"/>
        <v/>
      </c>
      <c r="EN1823" s="568" t="str">
        <f t="shared" ca="1" si="181"/>
        <v/>
      </c>
      <c r="EO1823" s="568"/>
      <c r="EP1823" s="568" t="str">
        <f t="shared" ca="1" si="182"/>
        <v/>
      </c>
      <c r="EQ1823" s="568"/>
      <c r="ER1823" s="568" t="str">
        <f t="shared" ca="1" si="183"/>
        <v/>
      </c>
      <c r="ES1823" s="568"/>
      <c r="ET1823" s="568" t="str">
        <f t="shared" ca="1" si="184"/>
        <v/>
      </c>
      <c r="EU1823" s="568"/>
      <c r="EW1823" s="187" t="str">
        <f t="shared" ca="1" si="185"/>
        <v/>
      </c>
      <c r="EX1823" s="568" t="str">
        <f t="shared" ca="1" si="186"/>
        <v/>
      </c>
      <c r="EY1823" s="568"/>
      <c r="EZ1823" s="568" t="str">
        <f t="shared" ca="1" si="187"/>
        <v/>
      </c>
      <c r="FA1823" s="568"/>
      <c r="FB1823" s="568" t="str">
        <f t="shared" ca="1" si="188"/>
        <v/>
      </c>
      <c r="FC1823" s="568"/>
      <c r="FD1823" s="568" t="str">
        <f t="shared" ca="1" si="189"/>
        <v/>
      </c>
      <c r="FE1823" s="568"/>
      <c r="FG1823" s="187" t="str">
        <f t="shared" ca="1" si="190"/>
        <v/>
      </c>
      <c r="FH1823" s="568" t="str">
        <f t="shared" ca="1" si="191"/>
        <v/>
      </c>
      <c r="FI1823" s="568"/>
      <c r="FJ1823" s="568" t="str">
        <f t="shared" ca="1" si="192"/>
        <v/>
      </c>
      <c r="FK1823" s="568"/>
      <c r="FL1823" s="568" t="str">
        <f t="shared" ca="1" si="193"/>
        <v/>
      </c>
      <c r="FM1823" s="568"/>
      <c r="FN1823" s="568" t="str">
        <f t="shared" ca="1" si="194"/>
        <v/>
      </c>
      <c r="FO1823" s="568"/>
    </row>
    <row r="1824" spans="1:171" hidden="1">
      <c r="A1824" s="22">
        <v>52</v>
      </c>
      <c r="B1824" s="22" t="str">
        <f ca="1">IF(ISERROR(INDEX(WS,ROWS($A$1773:$A1824))),"",MID(INDEX(WS,ROWS($A$1773:$A1824)), FIND("]",INDEX(WS,ROWS($A$1773:$A1824)))+1,32))&amp;T(NOW())</f>
        <v/>
      </c>
      <c r="C1824" s="187" t="str">
        <f t="shared" ca="1" si="195"/>
        <v/>
      </c>
      <c r="D1824" s="568" t="str">
        <f t="shared" ca="1" si="111"/>
        <v/>
      </c>
      <c r="E1824" s="568"/>
      <c r="F1824" s="568" t="str">
        <f t="shared" ca="1" si="112"/>
        <v/>
      </c>
      <c r="G1824" s="568"/>
      <c r="H1824" s="568" t="str">
        <f t="shared" ca="1" si="113"/>
        <v/>
      </c>
      <c r="I1824" s="568"/>
      <c r="J1824" s="568" t="str">
        <f t="shared" ca="1" si="114"/>
        <v/>
      </c>
      <c r="K1824" s="568"/>
      <c r="M1824" s="187" t="str">
        <f t="shared" ca="1" si="115"/>
        <v/>
      </c>
      <c r="N1824" s="568" t="str">
        <f t="shared" ca="1" si="116"/>
        <v/>
      </c>
      <c r="O1824" s="568"/>
      <c r="P1824" s="568" t="str">
        <f t="shared" ca="1" si="117"/>
        <v/>
      </c>
      <c r="Q1824" s="568"/>
      <c r="R1824" s="568" t="str">
        <f t="shared" ca="1" si="118"/>
        <v/>
      </c>
      <c r="S1824" s="568"/>
      <c r="T1824" s="568" t="str">
        <f t="shared" ca="1" si="119"/>
        <v/>
      </c>
      <c r="U1824" s="568"/>
      <c r="W1824" s="187" t="str">
        <f t="shared" ca="1" si="120"/>
        <v/>
      </c>
      <c r="X1824" s="568" t="str">
        <f t="shared" ca="1" si="121"/>
        <v/>
      </c>
      <c r="Y1824" s="568"/>
      <c r="Z1824" s="568" t="str">
        <f t="shared" ca="1" si="122"/>
        <v/>
      </c>
      <c r="AA1824" s="568"/>
      <c r="AB1824" s="568" t="str">
        <f t="shared" ca="1" si="123"/>
        <v/>
      </c>
      <c r="AC1824" s="568"/>
      <c r="AD1824" s="568" t="str">
        <f t="shared" ca="1" si="124"/>
        <v/>
      </c>
      <c r="AE1824" s="568"/>
      <c r="AG1824" s="187" t="str">
        <f t="shared" ca="1" si="125"/>
        <v/>
      </c>
      <c r="AH1824" s="568" t="str">
        <f t="shared" ca="1" si="126"/>
        <v/>
      </c>
      <c r="AI1824" s="568"/>
      <c r="AJ1824" s="568" t="str">
        <f t="shared" ca="1" si="127"/>
        <v/>
      </c>
      <c r="AK1824" s="568"/>
      <c r="AL1824" s="568" t="str">
        <f t="shared" ca="1" si="128"/>
        <v/>
      </c>
      <c r="AM1824" s="568"/>
      <c r="AN1824" s="568" t="str">
        <f t="shared" ca="1" si="129"/>
        <v/>
      </c>
      <c r="AO1824" s="568"/>
      <c r="AQ1824" s="187" t="str">
        <f t="shared" ca="1" si="130"/>
        <v/>
      </c>
      <c r="AR1824" s="568" t="str">
        <f t="shared" ca="1" si="131"/>
        <v/>
      </c>
      <c r="AS1824" s="568"/>
      <c r="AT1824" s="568" t="str">
        <f t="shared" ca="1" si="132"/>
        <v/>
      </c>
      <c r="AU1824" s="568"/>
      <c r="AV1824" s="568" t="str">
        <f t="shared" ca="1" si="133"/>
        <v/>
      </c>
      <c r="AW1824" s="568"/>
      <c r="AX1824" s="568" t="str">
        <f t="shared" ca="1" si="134"/>
        <v/>
      </c>
      <c r="AY1824" s="568"/>
      <c r="BA1824" s="187" t="str">
        <f t="shared" ca="1" si="135"/>
        <v/>
      </c>
      <c r="BB1824" s="568" t="str">
        <f t="shared" ca="1" si="136"/>
        <v/>
      </c>
      <c r="BC1824" s="568"/>
      <c r="BD1824" s="568" t="str">
        <f t="shared" ca="1" si="137"/>
        <v/>
      </c>
      <c r="BE1824" s="568"/>
      <c r="BF1824" s="568" t="str">
        <f t="shared" ca="1" si="138"/>
        <v/>
      </c>
      <c r="BG1824" s="568"/>
      <c r="BH1824" s="568" t="str">
        <f t="shared" ca="1" si="139"/>
        <v/>
      </c>
      <c r="BI1824" s="568"/>
      <c r="BK1824" s="187" t="str">
        <f t="shared" ca="1" si="140"/>
        <v/>
      </c>
      <c r="BL1824" s="568" t="str">
        <f t="shared" ca="1" si="141"/>
        <v/>
      </c>
      <c r="BM1824" s="568"/>
      <c r="BN1824" s="568" t="str">
        <f t="shared" ca="1" si="142"/>
        <v/>
      </c>
      <c r="BO1824" s="568"/>
      <c r="BP1824" s="568" t="str">
        <f t="shared" ca="1" si="143"/>
        <v/>
      </c>
      <c r="BQ1824" s="568"/>
      <c r="BR1824" s="568" t="str">
        <f t="shared" ca="1" si="144"/>
        <v/>
      </c>
      <c r="BS1824" s="568"/>
      <c r="BU1824" s="187" t="str">
        <f t="shared" ca="1" si="145"/>
        <v/>
      </c>
      <c r="BV1824" s="568" t="str">
        <f t="shared" ca="1" si="146"/>
        <v/>
      </c>
      <c r="BW1824" s="568"/>
      <c r="BX1824" s="568" t="str">
        <f t="shared" ca="1" si="147"/>
        <v/>
      </c>
      <c r="BY1824" s="568"/>
      <c r="BZ1824" s="568" t="str">
        <f t="shared" ca="1" si="148"/>
        <v/>
      </c>
      <c r="CA1824" s="568"/>
      <c r="CB1824" s="568" t="str">
        <f t="shared" ca="1" si="149"/>
        <v/>
      </c>
      <c r="CC1824" s="568"/>
      <c r="CE1824" s="187" t="str">
        <f t="shared" ca="1" si="150"/>
        <v/>
      </c>
      <c r="CF1824" s="568" t="str">
        <f t="shared" ca="1" si="151"/>
        <v/>
      </c>
      <c r="CG1824" s="568"/>
      <c r="CH1824" s="568" t="str">
        <f t="shared" ca="1" si="152"/>
        <v/>
      </c>
      <c r="CI1824" s="568"/>
      <c r="CJ1824" s="568" t="str">
        <f t="shared" ca="1" si="153"/>
        <v/>
      </c>
      <c r="CK1824" s="568"/>
      <c r="CL1824" s="568" t="str">
        <f t="shared" ca="1" si="154"/>
        <v/>
      </c>
      <c r="CM1824" s="568"/>
      <c r="CO1824" s="187" t="str">
        <f t="shared" ca="1" si="155"/>
        <v/>
      </c>
      <c r="CP1824" s="568" t="str">
        <f t="shared" ca="1" si="156"/>
        <v/>
      </c>
      <c r="CQ1824" s="568"/>
      <c r="CR1824" s="568" t="str">
        <f t="shared" ca="1" si="157"/>
        <v/>
      </c>
      <c r="CS1824" s="568"/>
      <c r="CT1824" s="568" t="str">
        <f t="shared" ca="1" si="158"/>
        <v/>
      </c>
      <c r="CU1824" s="568"/>
      <c r="CV1824" s="568" t="str">
        <f t="shared" ca="1" si="159"/>
        <v/>
      </c>
      <c r="CW1824" s="568"/>
      <c r="CY1824" s="187" t="str">
        <f t="shared" ca="1" si="160"/>
        <v/>
      </c>
      <c r="CZ1824" s="568" t="str">
        <f t="shared" ca="1" si="161"/>
        <v/>
      </c>
      <c r="DA1824" s="568"/>
      <c r="DB1824" s="568" t="str">
        <f t="shared" ca="1" si="162"/>
        <v/>
      </c>
      <c r="DC1824" s="568"/>
      <c r="DD1824" s="568" t="str">
        <f t="shared" ca="1" si="163"/>
        <v/>
      </c>
      <c r="DE1824" s="568"/>
      <c r="DF1824" s="568" t="str">
        <f t="shared" ca="1" si="164"/>
        <v/>
      </c>
      <c r="DG1824" s="568"/>
      <c r="DI1824" s="187" t="str">
        <f t="shared" ca="1" si="165"/>
        <v/>
      </c>
      <c r="DJ1824" s="568" t="str">
        <f t="shared" ca="1" si="166"/>
        <v/>
      </c>
      <c r="DK1824" s="568"/>
      <c r="DL1824" s="568" t="str">
        <f t="shared" ca="1" si="167"/>
        <v/>
      </c>
      <c r="DM1824" s="568"/>
      <c r="DN1824" s="568" t="str">
        <f t="shared" ca="1" si="168"/>
        <v/>
      </c>
      <c r="DO1824" s="568"/>
      <c r="DP1824" s="568" t="str">
        <f t="shared" ca="1" si="169"/>
        <v/>
      </c>
      <c r="DQ1824" s="568"/>
      <c r="DS1824" s="187" t="str">
        <f t="shared" ca="1" si="170"/>
        <v/>
      </c>
      <c r="DT1824" s="568" t="str">
        <f t="shared" ca="1" si="171"/>
        <v/>
      </c>
      <c r="DU1824" s="568"/>
      <c r="DV1824" s="568" t="str">
        <f t="shared" ca="1" si="172"/>
        <v/>
      </c>
      <c r="DW1824" s="568"/>
      <c r="DX1824" s="568" t="str">
        <f t="shared" ca="1" si="173"/>
        <v/>
      </c>
      <c r="DY1824" s="568"/>
      <c r="DZ1824" s="568" t="str">
        <f t="shared" ca="1" si="174"/>
        <v/>
      </c>
      <c r="EA1824" s="568"/>
      <c r="EC1824" s="187" t="str">
        <f t="shared" ca="1" si="175"/>
        <v/>
      </c>
      <c r="ED1824" s="568" t="str">
        <f t="shared" ca="1" si="176"/>
        <v/>
      </c>
      <c r="EE1824" s="568"/>
      <c r="EF1824" s="568" t="str">
        <f t="shared" ca="1" si="177"/>
        <v/>
      </c>
      <c r="EG1824" s="568"/>
      <c r="EH1824" s="568" t="str">
        <f t="shared" ca="1" si="178"/>
        <v/>
      </c>
      <c r="EI1824" s="568"/>
      <c r="EJ1824" s="568" t="str">
        <f t="shared" ca="1" si="179"/>
        <v/>
      </c>
      <c r="EK1824" s="568"/>
      <c r="EM1824" s="187" t="str">
        <f t="shared" ca="1" si="180"/>
        <v/>
      </c>
      <c r="EN1824" s="568" t="str">
        <f t="shared" ca="1" si="181"/>
        <v/>
      </c>
      <c r="EO1824" s="568"/>
      <c r="EP1824" s="568" t="str">
        <f t="shared" ca="1" si="182"/>
        <v/>
      </c>
      <c r="EQ1824" s="568"/>
      <c r="ER1824" s="568" t="str">
        <f t="shared" ca="1" si="183"/>
        <v/>
      </c>
      <c r="ES1824" s="568"/>
      <c r="ET1824" s="568" t="str">
        <f t="shared" ca="1" si="184"/>
        <v/>
      </c>
      <c r="EU1824" s="568"/>
      <c r="EW1824" s="187" t="str">
        <f t="shared" ca="1" si="185"/>
        <v/>
      </c>
      <c r="EX1824" s="568" t="str">
        <f t="shared" ca="1" si="186"/>
        <v/>
      </c>
      <c r="EY1824" s="568"/>
      <c r="EZ1824" s="568" t="str">
        <f t="shared" ca="1" si="187"/>
        <v/>
      </c>
      <c r="FA1824" s="568"/>
      <c r="FB1824" s="568" t="str">
        <f t="shared" ca="1" si="188"/>
        <v/>
      </c>
      <c r="FC1824" s="568"/>
      <c r="FD1824" s="568" t="str">
        <f t="shared" ca="1" si="189"/>
        <v/>
      </c>
      <c r="FE1824" s="568"/>
      <c r="FG1824" s="187" t="str">
        <f t="shared" ca="1" si="190"/>
        <v/>
      </c>
      <c r="FH1824" s="568" t="str">
        <f t="shared" ca="1" si="191"/>
        <v/>
      </c>
      <c r="FI1824" s="568"/>
      <c r="FJ1824" s="568" t="str">
        <f t="shared" ca="1" si="192"/>
        <v/>
      </c>
      <c r="FK1824" s="568"/>
      <c r="FL1824" s="568" t="str">
        <f t="shared" ca="1" si="193"/>
        <v/>
      </c>
      <c r="FM1824" s="568"/>
      <c r="FN1824" s="568" t="str">
        <f t="shared" ca="1" si="194"/>
        <v/>
      </c>
      <c r="FO1824" s="568"/>
    </row>
    <row r="1825" spans="1:171" hidden="1">
      <c r="A1825" s="22">
        <v>53</v>
      </c>
      <c r="B1825" s="22" t="str">
        <f ca="1">IF(ISERROR(INDEX(WS,ROWS($A$1773:$A1825))),"",MID(INDEX(WS,ROWS($A$1773:$A1825)), FIND("]",INDEX(WS,ROWS($A$1773:$A1825)))+1,32))&amp;T(NOW())</f>
        <v/>
      </c>
      <c r="C1825" s="187" t="str">
        <f t="shared" ca="1" si="195"/>
        <v/>
      </c>
      <c r="D1825" s="568" t="str">
        <f t="shared" ca="1" si="111"/>
        <v/>
      </c>
      <c r="E1825" s="568"/>
      <c r="F1825" s="568" t="str">
        <f t="shared" ca="1" si="112"/>
        <v/>
      </c>
      <c r="G1825" s="568"/>
      <c r="H1825" s="568" t="str">
        <f t="shared" ca="1" si="113"/>
        <v/>
      </c>
      <c r="I1825" s="568"/>
      <c r="J1825" s="568" t="str">
        <f t="shared" ca="1" si="114"/>
        <v/>
      </c>
      <c r="K1825" s="568"/>
      <c r="M1825" s="187" t="str">
        <f t="shared" ca="1" si="115"/>
        <v/>
      </c>
      <c r="N1825" s="568" t="str">
        <f t="shared" ca="1" si="116"/>
        <v/>
      </c>
      <c r="O1825" s="568"/>
      <c r="P1825" s="568" t="str">
        <f t="shared" ca="1" si="117"/>
        <v/>
      </c>
      <c r="Q1825" s="568"/>
      <c r="R1825" s="568" t="str">
        <f t="shared" ca="1" si="118"/>
        <v/>
      </c>
      <c r="S1825" s="568"/>
      <c r="T1825" s="568" t="str">
        <f t="shared" ca="1" si="119"/>
        <v/>
      </c>
      <c r="U1825" s="568"/>
      <c r="W1825" s="187" t="str">
        <f t="shared" ca="1" si="120"/>
        <v/>
      </c>
      <c r="X1825" s="568" t="str">
        <f t="shared" ca="1" si="121"/>
        <v/>
      </c>
      <c r="Y1825" s="568"/>
      <c r="Z1825" s="568" t="str">
        <f t="shared" ca="1" si="122"/>
        <v/>
      </c>
      <c r="AA1825" s="568"/>
      <c r="AB1825" s="568" t="str">
        <f t="shared" ca="1" si="123"/>
        <v/>
      </c>
      <c r="AC1825" s="568"/>
      <c r="AD1825" s="568" t="str">
        <f t="shared" ca="1" si="124"/>
        <v/>
      </c>
      <c r="AE1825" s="568"/>
      <c r="AG1825" s="187" t="str">
        <f t="shared" ca="1" si="125"/>
        <v/>
      </c>
      <c r="AH1825" s="568" t="str">
        <f t="shared" ca="1" si="126"/>
        <v/>
      </c>
      <c r="AI1825" s="568"/>
      <c r="AJ1825" s="568" t="str">
        <f t="shared" ca="1" si="127"/>
        <v/>
      </c>
      <c r="AK1825" s="568"/>
      <c r="AL1825" s="568" t="str">
        <f t="shared" ca="1" si="128"/>
        <v/>
      </c>
      <c r="AM1825" s="568"/>
      <c r="AN1825" s="568" t="str">
        <f t="shared" ca="1" si="129"/>
        <v/>
      </c>
      <c r="AO1825" s="568"/>
      <c r="AQ1825" s="187" t="str">
        <f t="shared" ca="1" si="130"/>
        <v/>
      </c>
      <c r="AR1825" s="568" t="str">
        <f t="shared" ca="1" si="131"/>
        <v/>
      </c>
      <c r="AS1825" s="568"/>
      <c r="AT1825" s="568" t="str">
        <f t="shared" ca="1" si="132"/>
        <v/>
      </c>
      <c r="AU1825" s="568"/>
      <c r="AV1825" s="568" t="str">
        <f t="shared" ca="1" si="133"/>
        <v/>
      </c>
      <c r="AW1825" s="568"/>
      <c r="AX1825" s="568" t="str">
        <f t="shared" ca="1" si="134"/>
        <v/>
      </c>
      <c r="AY1825" s="568"/>
      <c r="BA1825" s="187" t="str">
        <f t="shared" ca="1" si="135"/>
        <v/>
      </c>
      <c r="BB1825" s="568" t="str">
        <f t="shared" ca="1" si="136"/>
        <v/>
      </c>
      <c r="BC1825" s="568"/>
      <c r="BD1825" s="568" t="str">
        <f t="shared" ca="1" si="137"/>
        <v/>
      </c>
      <c r="BE1825" s="568"/>
      <c r="BF1825" s="568" t="str">
        <f t="shared" ca="1" si="138"/>
        <v/>
      </c>
      <c r="BG1825" s="568"/>
      <c r="BH1825" s="568" t="str">
        <f t="shared" ca="1" si="139"/>
        <v/>
      </c>
      <c r="BI1825" s="568"/>
      <c r="BK1825" s="187" t="str">
        <f t="shared" ca="1" si="140"/>
        <v/>
      </c>
      <c r="BL1825" s="568" t="str">
        <f t="shared" ca="1" si="141"/>
        <v/>
      </c>
      <c r="BM1825" s="568"/>
      <c r="BN1825" s="568" t="str">
        <f t="shared" ca="1" si="142"/>
        <v/>
      </c>
      <c r="BO1825" s="568"/>
      <c r="BP1825" s="568" t="str">
        <f t="shared" ca="1" si="143"/>
        <v/>
      </c>
      <c r="BQ1825" s="568"/>
      <c r="BR1825" s="568" t="str">
        <f t="shared" ca="1" si="144"/>
        <v/>
      </c>
      <c r="BS1825" s="568"/>
      <c r="BU1825" s="187" t="str">
        <f t="shared" ca="1" si="145"/>
        <v/>
      </c>
      <c r="BV1825" s="568" t="str">
        <f t="shared" ca="1" si="146"/>
        <v/>
      </c>
      <c r="BW1825" s="568"/>
      <c r="BX1825" s="568" t="str">
        <f t="shared" ca="1" si="147"/>
        <v/>
      </c>
      <c r="BY1825" s="568"/>
      <c r="BZ1825" s="568" t="str">
        <f t="shared" ca="1" si="148"/>
        <v/>
      </c>
      <c r="CA1825" s="568"/>
      <c r="CB1825" s="568" t="str">
        <f t="shared" ca="1" si="149"/>
        <v/>
      </c>
      <c r="CC1825" s="568"/>
      <c r="CE1825" s="187" t="str">
        <f t="shared" ca="1" si="150"/>
        <v/>
      </c>
      <c r="CF1825" s="568" t="str">
        <f t="shared" ca="1" si="151"/>
        <v/>
      </c>
      <c r="CG1825" s="568"/>
      <c r="CH1825" s="568" t="str">
        <f t="shared" ca="1" si="152"/>
        <v/>
      </c>
      <c r="CI1825" s="568"/>
      <c r="CJ1825" s="568" t="str">
        <f t="shared" ca="1" si="153"/>
        <v/>
      </c>
      <c r="CK1825" s="568"/>
      <c r="CL1825" s="568" t="str">
        <f t="shared" ca="1" si="154"/>
        <v/>
      </c>
      <c r="CM1825" s="568"/>
      <c r="CO1825" s="187" t="str">
        <f t="shared" ca="1" si="155"/>
        <v/>
      </c>
      <c r="CP1825" s="568" t="str">
        <f t="shared" ca="1" si="156"/>
        <v/>
      </c>
      <c r="CQ1825" s="568"/>
      <c r="CR1825" s="568" t="str">
        <f t="shared" ca="1" si="157"/>
        <v/>
      </c>
      <c r="CS1825" s="568"/>
      <c r="CT1825" s="568" t="str">
        <f t="shared" ca="1" si="158"/>
        <v/>
      </c>
      <c r="CU1825" s="568"/>
      <c r="CV1825" s="568" t="str">
        <f t="shared" ca="1" si="159"/>
        <v/>
      </c>
      <c r="CW1825" s="568"/>
      <c r="CY1825" s="187" t="str">
        <f t="shared" ca="1" si="160"/>
        <v/>
      </c>
      <c r="CZ1825" s="568" t="str">
        <f t="shared" ca="1" si="161"/>
        <v/>
      </c>
      <c r="DA1825" s="568"/>
      <c r="DB1825" s="568" t="str">
        <f t="shared" ca="1" si="162"/>
        <v/>
      </c>
      <c r="DC1825" s="568"/>
      <c r="DD1825" s="568" t="str">
        <f t="shared" ca="1" si="163"/>
        <v/>
      </c>
      <c r="DE1825" s="568"/>
      <c r="DF1825" s="568" t="str">
        <f t="shared" ca="1" si="164"/>
        <v/>
      </c>
      <c r="DG1825" s="568"/>
      <c r="DI1825" s="187" t="str">
        <f t="shared" ca="1" si="165"/>
        <v/>
      </c>
      <c r="DJ1825" s="568" t="str">
        <f t="shared" ca="1" si="166"/>
        <v/>
      </c>
      <c r="DK1825" s="568"/>
      <c r="DL1825" s="568" t="str">
        <f t="shared" ca="1" si="167"/>
        <v/>
      </c>
      <c r="DM1825" s="568"/>
      <c r="DN1825" s="568" t="str">
        <f t="shared" ca="1" si="168"/>
        <v/>
      </c>
      <c r="DO1825" s="568"/>
      <c r="DP1825" s="568" t="str">
        <f t="shared" ca="1" si="169"/>
        <v/>
      </c>
      <c r="DQ1825" s="568"/>
      <c r="DS1825" s="187" t="str">
        <f t="shared" ca="1" si="170"/>
        <v/>
      </c>
      <c r="DT1825" s="568" t="str">
        <f t="shared" ca="1" si="171"/>
        <v/>
      </c>
      <c r="DU1825" s="568"/>
      <c r="DV1825" s="568" t="str">
        <f t="shared" ca="1" si="172"/>
        <v/>
      </c>
      <c r="DW1825" s="568"/>
      <c r="DX1825" s="568" t="str">
        <f t="shared" ca="1" si="173"/>
        <v/>
      </c>
      <c r="DY1825" s="568"/>
      <c r="DZ1825" s="568" t="str">
        <f t="shared" ca="1" si="174"/>
        <v/>
      </c>
      <c r="EA1825" s="568"/>
      <c r="EC1825" s="187" t="str">
        <f t="shared" ca="1" si="175"/>
        <v/>
      </c>
      <c r="ED1825" s="568" t="str">
        <f t="shared" ca="1" si="176"/>
        <v/>
      </c>
      <c r="EE1825" s="568"/>
      <c r="EF1825" s="568" t="str">
        <f t="shared" ca="1" si="177"/>
        <v/>
      </c>
      <c r="EG1825" s="568"/>
      <c r="EH1825" s="568" t="str">
        <f t="shared" ca="1" si="178"/>
        <v/>
      </c>
      <c r="EI1825" s="568"/>
      <c r="EJ1825" s="568" t="str">
        <f t="shared" ca="1" si="179"/>
        <v/>
      </c>
      <c r="EK1825" s="568"/>
      <c r="EM1825" s="187" t="str">
        <f t="shared" ca="1" si="180"/>
        <v/>
      </c>
      <c r="EN1825" s="568" t="str">
        <f t="shared" ca="1" si="181"/>
        <v/>
      </c>
      <c r="EO1825" s="568"/>
      <c r="EP1825" s="568" t="str">
        <f t="shared" ca="1" si="182"/>
        <v/>
      </c>
      <c r="EQ1825" s="568"/>
      <c r="ER1825" s="568" t="str">
        <f t="shared" ca="1" si="183"/>
        <v/>
      </c>
      <c r="ES1825" s="568"/>
      <c r="ET1825" s="568" t="str">
        <f t="shared" ca="1" si="184"/>
        <v/>
      </c>
      <c r="EU1825" s="568"/>
      <c r="EW1825" s="187" t="str">
        <f t="shared" ca="1" si="185"/>
        <v/>
      </c>
      <c r="EX1825" s="568" t="str">
        <f t="shared" ca="1" si="186"/>
        <v/>
      </c>
      <c r="EY1825" s="568"/>
      <c r="EZ1825" s="568" t="str">
        <f t="shared" ca="1" si="187"/>
        <v/>
      </c>
      <c r="FA1825" s="568"/>
      <c r="FB1825" s="568" t="str">
        <f t="shared" ca="1" si="188"/>
        <v/>
      </c>
      <c r="FC1825" s="568"/>
      <c r="FD1825" s="568" t="str">
        <f t="shared" ca="1" si="189"/>
        <v/>
      </c>
      <c r="FE1825" s="568"/>
      <c r="FG1825" s="187" t="str">
        <f t="shared" ca="1" si="190"/>
        <v/>
      </c>
      <c r="FH1825" s="568" t="str">
        <f t="shared" ca="1" si="191"/>
        <v/>
      </c>
      <c r="FI1825" s="568"/>
      <c r="FJ1825" s="568" t="str">
        <f t="shared" ca="1" si="192"/>
        <v/>
      </c>
      <c r="FK1825" s="568"/>
      <c r="FL1825" s="568" t="str">
        <f t="shared" ca="1" si="193"/>
        <v/>
      </c>
      <c r="FM1825" s="568"/>
      <c r="FN1825" s="568" t="str">
        <f t="shared" ca="1" si="194"/>
        <v/>
      </c>
      <c r="FO1825" s="568"/>
    </row>
    <row r="1826" spans="1:171" hidden="1">
      <c r="A1826" s="22">
        <v>54</v>
      </c>
      <c r="B1826" s="22" t="str">
        <f ca="1">IF(ISERROR(INDEX(WS,ROWS($A$1773:$A1826))),"",MID(INDEX(WS,ROWS($A$1773:$A1826)), FIND("]",INDEX(WS,ROWS($A$1773:$A1826)))+1,32))&amp;T(NOW())</f>
        <v/>
      </c>
      <c r="C1826" s="187" t="str">
        <f t="shared" ca="1" si="195"/>
        <v/>
      </c>
      <c r="D1826" s="568" t="str">
        <f t="shared" ca="1" si="111"/>
        <v/>
      </c>
      <c r="E1826" s="568"/>
      <c r="F1826" s="568" t="str">
        <f t="shared" ca="1" si="112"/>
        <v/>
      </c>
      <c r="G1826" s="568"/>
      <c r="H1826" s="568" t="str">
        <f t="shared" ca="1" si="113"/>
        <v/>
      </c>
      <c r="I1826" s="568"/>
      <c r="J1826" s="568" t="str">
        <f t="shared" ca="1" si="114"/>
        <v/>
      </c>
      <c r="K1826" s="568"/>
      <c r="M1826" s="187" t="str">
        <f t="shared" ca="1" si="115"/>
        <v/>
      </c>
      <c r="N1826" s="568" t="str">
        <f t="shared" ca="1" si="116"/>
        <v/>
      </c>
      <c r="O1826" s="568"/>
      <c r="P1826" s="568" t="str">
        <f t="shared" ca="1" si="117"/>
        <v/>
      </c>
      <c r="Q1826" s="568"/>
      <c r="R1826" s="568" t="str">
        <f t="shared" ca="1" si="118"/>
        <v/>
      </c>
      <c r="S1826" s="568"/>
      <c r="T1826" s="568" t="str">
        <f t="shared" ca="1" si="119"/>
        <v/>
      </c>
      <c r="U1826" s="568"/>
      <c r="W1826" s="187" t="str">
        <f t="shared" ca="1" si="120"/>
        <v/>
      </c>
      <c r="X1826" s="568" t="str">
        <f t="shared" ca="1" si="121"/>
        <v/>
      </c>
      <c r="Y1826" s="568"/>
      <c r="Z1826" s="568" t="str">
        <f t="shared" ca="1" si="122"/>
        <v/>
      </c>
      <c r="AA1826" s="568"/>
      <c r="AB1826" s="568" t="str">
        <f t="shared" ca="1" si="123"/>
        <v/>
      </c>
      <c r="AC1826" s="568"/>
      <c r="AD1826" s="568" t="str">
        <f t="shared" ca="1" si="124"/>
        <v/>
      </c>
      <c r="AE1826" s="568"/>
      <c r="AG1826" s="187" t="str">
        <f t="shared" ca="1" si="125"/>
        <v/>
      </c>
      <c r="AH1826" s="568" t="str">
        <f t="shared" ca="1" si="126"/>
        <v/>
      </c>
      <c r="AI1826" s="568"/>
      <c r="AJ1826" s="568" t="str">
        <f t="shared" ca="1" si="127"/>
        <v/>
      </c>
      <c r="AK1826" s="568"/>
      <c r="AL1826" s="568" t="str">
        <f t="shared" ca="1" si="128"/>
        <v/>
      </c>
      <c r="AM1826" s="568"/>
      <c r="AN1826" s="568" t="str">
        <f t="shared" ca="1" si="129"/>
        <v/>
      </c>
      <c r="AO1826" s="568"/>
      <c r="AQ1826" s="187" t="str">
        <f t="shared" ca="1" si="130"/>
        <v/>
      </c>
      <c r="AR1826" s="568" t="str">
        <f t="shared" ca="1" si="131"/>
        <v/>
      </c>
      <c r="AS1826" s="568"/>
      <c r="AT1826" s="568" t="str">
        <f t="shared" ca="1" si="132"/>
        <v/>
      </c>
      <c r="AU1826" s="568"/>
      <c r="AV1826" s="568" t="str">
        <f t="shared" ca="1" si="133"/>
        <v/>
      </c>
      <c r="AW1826" s="568"/>
      <c r="AX1826" s="568" t="str">
        <f t="shared" ca="1" si="134"/>
        <v/>
      </c>
      <c r="AY1826" s="568"/>
      <c r="BA1826" s="187" t="str">
        <f t="shared" ca="1" si="135"/>
        <v/>
      </c>
      <c r="BB1826" s="568" t="str">
        <f t="shared" ca="1" si="136"/>
        <v/>
      </c>
      <c r="BC1826" s="568"/>
      <c r="BD1826" s="568" t="str">
        <f t="shared" ca="1" si="137"/>
        <v/>
      </c>
      <c r="BE1826" s="568"/>
      <c r="BF1826" s="568" t="str">
        <f t="shared" ca="1" si="138"/>
        <v/>
      </c>
      <c r="BG1826" s="568"/>
      <c r="BH1826" s="568" t="str">
        <f t="shared" ca="1" si="139"/>
        <v/>
      </c>
      <c r="BI1826" s="568"/>
      <c r="BK1826" s="187" t="str">
        <f t="shared" ca="1" si="140"/>
        <v/>
      </c>
      <c r="BL1826" s="568" t="str">
        <f t="shared" ca="1" si="141"/>
        <v/>
      </c>
      <c r="BM1826" s="568"/>
      <c r="BN1826" s="568" t="str">
        <f t="shared" ca="1" si="142"/>
        <v/>
      </c>
      <c r="BO1826" s="568"/>
      <c r="BP1826" s="568" t="str">
        <f t="shared" ca="1" si="143"/>
        <v/>
      </c>
      <c r="BQ1826" s="568"/>
      <c r="BR1826" s="568" t="str">
        <f t="shared" ca="1" si="144"/>
        <v/>
      </c>
      <c r="BS1826" s="568"/>
      <c r="BU1826" s="187" t="str">
        <f t="shared" ca="1" si="145"/>
        <v/>
      </c>
      <c r="BV1826" s="568" t="str">
        <f t="shared" ca="1" si="146"/>
        <v/>
      </c>
      <c r="BW1826" s="568"/>
      <c r="BX1826" s="568" t="str">
        <f t="shared" ca="1" si="147"/>
        <v/>
      </c>
      <c r="BY1826" s="568"/>
      <c r="BZ1826" s="568" t="str">
        <f t="shared" ca="1" si="148"/>
        <v/>
      </c>
      <c r="CA1826" s="568"/>
      <c r="CB1826" s="568" t="str">
        <f t="shared" ca="1" si="149"/>
        <v/>
      </c>
      <c r="CC1826" s="568"/>
      <c r="CE1826" s="187" t="str">
        <f t="shared" ca="1" si="150"/>
        <v/>
      </c>
      <c r="CF1826" s="568" t="str">
        <f t="shared" ca="1" si="151"/>
        <v/>
      </c>
      <c r="CG1826" s="568"/>
      <c r="CH1826" s="568" t="str">
        <f t="shared" ca="1" si="152"/>
        <v/>
      </c>
      <c r="CI1826" s="568"/>
      <c r="CJ1826" s="568" t="str">
        <f t="shared" ca="1" si="153"/>
        <v/>
      </c>
      <c r="CK1826" s="568"/>
      <c r="CL1826" s="568" t="str">
        <f t="shared" ca="1" si="154"/>
        <v/>
      </c>
      <c r="CM1826" s="568"/>
      <c r="CO1826" s="187" t="str">
        <f t="shared" ca="1" si="155"/>
        <v/>
      </c>
      <c r="CP1826" s="568" t="str">
        <f t="shared" ca="1" si="156"/>
        <v/>
      </c>
      <c r="CQ1826" s="568"/>
      <c r="CR1826" s="568" t="str">
        <f t="shared" ca="1" si="157"/>
        <v/>
      </c>
      <c r="CS1826" s="568"/>
      <c r="CT1826" s="568" t="str">
        <f t="shared" ca="1" si="158"/>
        <v/>
      </c>
      <c r="CU1826" s="568"/>
      <c r="CV1826" s="568" t="str">
        <f t="shared" ca="1" si="159"/>
        <v/>
      </c>
      <c r="CW1826" s="568"/>
      <c r="CY1826" s="187" t="str">
        <f t="shared" ca="1" si="160"/>
        <v/>
      </c>
      <c r="CZ1826" s="568" t="str">
        <f t="shared" ca="1" si="161"/>
        <v/>
      </c>
      <c r="DA1826" s="568"/>
      <c r="DB1826" s="568" t="str">
        <f t="shared" ca="1" si="162"/>
        <v/>
      </c>
      <c r="DC1826" s="568"/>
      <c r="DD1826" s="568" t="str">
        <f t="shared" ca="1" si="163"/>
        <v/>
      </c>
      <c r="DE1826" s="568"/>
      <c r="DF1826" s="568" t="str">
        <f t="shared" ca="1" si="164"/>
        <v/>
      </c>
      <c r="DG1826" s="568"/>
      <c r="DI1826" s="187" t="str">
        <f t="shared" ca="1" si="165"/>
        <v/>
      </c>
      <c r="DJ1826" s="568" t="str">
        <f t="shared" ca="1" si="166"/>
        <v/>
      </c>
      <c r="DK1826" s="568"/>
      <c r="DL1826" s="568" t="str">
        <f t="shared" ca="1" si="167"/>
        <v/>
      </c>
      <c r="DM1826" s="568"/>
      <c r="DN1826" s="568" t="str">
        <f t="shared" ca="1" si="168"/>
        <v/>
      </c>
      <c r="DO1826" s="568"/>
      <c r="DP1826" s="568" t="str">
        <f t="shared" ca="1" si="169"/>
        <v/>
      </c>
      <c r="DQ1826" s="568"/>
      <c r="DS1826" s="187" t="str">
        <f t="shared" ca="1" si="170"/>
        <v/>
      </c>
      <c r="DT1826" s="568" t="str">
        <f t="shared" ca="1" si="171"/>
        <v/>
      </c>
      <c r="DU1826" s="568"/>
      <c r="DV1826" s="568" t="str">
        <f t="shared" ca="1" si="172"/>
        <v/>
      </c>
      <c r="DW1826" s="568"/>
      <c r="DX1826" s="568" t="str">
        <f t="shared" ca="1" si="173"/>
        <v/>
      </c>
      <c r="DY1826" s="568"/>
      <c r="DZ1826" s="568" t="str">
        <f t="shared" ca="1" si="174"/>
        <v/>
      </c>
      <c r="EA1826" s="568"/>
      <c r="EC1826" s="187" t="str">
        <f t="shared" ca="1" si="175"/>
        <v/>
      </c>
      <c r="ED1826" s="568" t="str">
        <f t="shared" ca="1" si="176"/>
        <v/>
      </c>
      <c r="EE1826" s="568"/>
      <c r="EF1826" s="568" t="str">
        <f t="shared" ca="1" si="177"/>
        <v/>
      </c>
      <c r="EG1826" s="568"/>
      <c r="EH1826" s="568" t="str">
        <f t="shared" ca="1" si="178"/>
        <v/>
      </c>
      <c r="EI1826" s="568"/>
      <c r="EJ1826" s="568" t="str">
        <f t="shared" ca="1" si="179"/>
        <v/>
      </c>
      <c r="EK1826" s="568"/>
      <c r="EM1826" s="187" t="str">
        <f t="shared" ca="1" si="180"/>
        <v/>
      </c>
      <c r="EN1826" s="568" t="str">
        <f t="shared" ca="1" si="181"/>
        <v/>
      </c>
      <c r="EO1826" s="568"/>
      <c r="EP1826" s="568" t="str">
        <f t="shared" ca="1" si="182"/>
        <v/>
      </c>
      <c r="EQ1826" s="568"/>
      <c r="ER1826" s="568" t="str">
        <f t="shared" ca="1" si="183"/>
        <v/>
      </c>
      <c r="ES1826" s="568"/>
      <c r="ET1826" s="568" t="str">
        <f t="shared" ca="1" si="184"/>
        <v/>
      </c>
      <c r="EU1826" s="568"/>
      <c r="EW1826" s="187" t="str">
        <f t="shared" ca="1" si="185"/>
        <v/>
      </c>
      <c r="EX1826" s="568" t="str">
        <f t="shared" ca="1" si="186"/>
        <v/>
      </c>
      <c r="EY1826" s="568"/>
      <c r="EZ1826" s="568" t="str">
        <f t="shared" ca="1" si="187"/>
        <v/>
      </c>
      <c r="FA1826" s="568"/>
      <c r="FB1826" s="568" t="str">
        <f t="shared" ca="1" si="188"/>
        <v/>
      </c>
      <c r="FC1826" s="568"/>
      <c r="FD1826" s="568" t="str">
        <f t="shared" ca="1" si="189"/>
        <v/>
      </c>
      <c r="FE1826" s="568"/>
      <c r="FG1826" s="187" t="str">
        <f t="shared" ca="1" si="190"/>
        <v/>
      </c>
      <c r="FH1826" s="568" t="str">
        <f t="shared" ca="1" si="191"/>
        <v/>
      </c>
      <c r="FI1826" s="568"/>
      <c r="FJ1826" s="568" t="str">
        <f t="shared" ca="1" si="192"/>
        <v/>
      </c>
      <c r="FK1826" s="568"/>
      <c r="FL1826" s="568" t="str">
        <f t="shared" ca="1" si="193"/>
        <v/>
      </c>
      <c r="FM1826" s="568"/>
      <c r="FN1826" s="568" t="str">
        <f t="shared" ca="1" si="194"/>
        <v/>
      </c>
      <c r="FO1826" s="568"/>
    </row>
    <row r="1827" spans="1:171" hidden="1">
      <c r="A1827" s="22">
        <v>55</v>
      </c>
      <c r="B1827" s="22" t="str">
        <f ca="1">IF(ISERROR(INDEX(WS,ROWS($A$1773:$A1827))),"",MID(INDEX(WS,ROWS($A$1773:$A1827)), FIND("]",INDEX(WS,ROWS($A$1773:$A1827)))+1,32))&amp;T(NOW())</f>
        <v/>
      </c>
      <c r="C1827" s="187" t="str">
        <f t="shared" ca="1" si="195"/>
        <v/>
      </c>
      <c r="D1827" s="568" t="str">
        <f t="shared" ca="1" si="111"/>
        <v/>
      </c>
      <c r="E1827" s="568"/>
      <c r="F1827" s="568" t="str">
        <f t="shared" ca="1" si="112"/>
        <v/>
      </c>
      <c r="G1827" s="568"/>
      <c r="H1827" s="568" t="str">
        <f t="shared" ca="1" si="113"/>
        <v/>
      </c>
      <c r="I1827" s="568"/>
      <c r="J1827" s="568" t="str">
        <f t="shared" ca="1" si="114"/>
        <v/>
      </c>
      <c r="K1827" s="568"/>
      <c r="M1827" s="187" t="str">
        <f t="shared" ca="1" si="115"/>
        <v/>
      </c>
      <c r="N1827" s="568" t="str">
        <f t="shared" ca="1" si="116"/>
        <v/>
      </c>
      <c r="O1827" s="568"/>
      <c r="P1827" s="568" t="str">
        <f t="shared" ca="1" si="117"/>
        <v/>
      </c>
      <c r="Q1827" s="568"/>
      <c r="R1827" s="568" t="str">
        <f t="shared" ca="1" si="118"/>
        <v/>
      </c>
      <c r="S1827" s="568"/>
      <c r="T1827" s="568" t="str">
        <f t="shared" ca="1" si="119"/>
        <v/>
      </c>
      <c r="U1827" s="568"/>
      <c r="W1827" s="187" t="str">
        <f t="shared" ca="1" si="120"/>
        <v/>
      </c>
      <c r="X1827" s="568" t="str">
        <f t="shared" ca="1" si="121"/>
        <v/>
      </c>
      <c r="Y1827" s="568"/>
      <c r="Z1827" s="568" t="str">
        <f t="shared" ca="1" si="122"/>
        <v/>
      </c>
      <c r="AA1827" s="568"/>
      <c r="AB1827" s="568" t="str">
        <f t="shared" ca="1" si="123"/>
        <v/>
      </c>
      <c r="AC1827" s="568"/>
      <c r="AD1827" s="568" t="str">
        <f t="shared" ca="1" si="124"/>
        <v/>
      </c>
      <c r="AE1827" s="568"/>
      <c r="AG1827" s="187" t="str">
        <f t="shared" ca="1" si="125"/>
        <v/>
      </c>
      <c r="AH1827" s="568" t="str">
        <f t="shared" ca="1" si="126"/>
        <v/>
      </c>
      <c r="AI1827" s="568"/>
      <c r="AJ1827" s="568" t="str">
        <f t="shared" ca="1" si="127"/>
        <v/>
      </c>
      <c r="AK1827" s="568"/>
      <c r="AL1827" s="568" t="str">
        <f t="shared" ca="1" si="128"/>
        <v/>
      </c>
      <c r="AM1827" s="568"/>
      <c r="AN1827" s="568" t="str">
        <f t="shared" ca="1" si="129"/>
        <v/>
      </c>
      <c r="AO1827" s="568"/>
      <c r="AQ1827" s="187" t="str">
        <f t="shared" ca="1" si="130"/>
        <v/>
      </c>
      <c r="AR1827" s="568" t="str">
        <f t="shared" ca="1" si="131"/>
        <v/>
      </c>
      <c r="AS1827" s="568"/>
      <c r="AT1827" s="568" t="str">
        <f t="shared" ca="1" si="132"/>
        <v/>
      </c>
      <c r="AU1827" s="568"/>
      <c r="AV1827" s="568" t="str">
        <f t="shared" ca="1" si="133"/>
        <v/>
      </c>
      <c r="AW1827" s="568"/>
      <c r="AX1827" s="568" t="str">
        <f t="shared" ca="1" si="134"/>
        <v/>
      </c>
      <c r="AY1827" s="568"/>
      <c r="BA1827" s="187" t="str">
        <f t="shared" ca="1" si="135"/>
        <v/>
      </c>
      <c r="BB1827" s="568" t="str">
        <f t="shared" ca="1" si="136"/>
        <v/>
      </c>
      <c r="BC1827" s="568"/>
      <c r="BD1827" s="568" t="str">
        <f t="shared" ca="1" si="137"/>
        <v/>
      </c>
      <c r="BE1827" s="568"/>
      <c r="BF1827" s="568" t="str">
        <f t="shared" ca="1" si="138"/>
        <v/>
      </c>
      <c r="BG1827" s="568"/>
      <c r="BH1827" s="568" t="str">
        <f t="shared" ca="1" si="139"/>
        <v/>
      </c>
      <c r="BI1827" s="568"/>
      <c r="BK1827" s="187" t="str">
        <f t="shared" ca="1" si="140"/>
        <v/>
      </c>
      <c r="BL1827" s="568" t="str">
        <f t="shared" ca="1" si="141"/>
        <v/>
      </c>
      <c r="BM1827" s="568"/>
      <c r="BN1827" s="568" t="str">
        <f t="shared" ca="1" si="142"/>
        <v/>
      </c>
      <c r="BO1827" s="568"/>
      <c r="BP1827" s="568" t="str">
        <f t="shared" ca="1" si="143"/>
        <v/>
      </c>
      <c r="BQ1827" s="568"/>
      <c r="BR1827" s="568" t="str">
        <f t="shared" ca="1" si="144"/>
        <v/>
      </c>
      <c r="BS1827" s="568"/>
      <c r="BU1827" s="187" t="str">
        <f t="shared" ca="1" si="145"/>
        <v/>
      </c>
      <c r="BV1827" s="568" t="str">
        <f t="shared" ca="1" si="146"/>
        <v/>
      </c>
      <c r="BW1827" s="568"/>
      <c r="BX1827" s="568" t="str">
        <f t="shared" ca="1" si="147"/>
        <v/>
      </c>
      <c r="BY1827" s="568"/>
      <c r="BZ1827" s="568" t="str">
        <f t="shared" ca="1" si="148"/>
        <v/>
      </c>
      <c r="CA1827" s="568"/>
      <c r="CB1827" s="568" t="str">
        <f t="shared" ca="1" si="149"/>
        <v/>
      </c>
      <c r="CC1827" s="568"/>
      <c r="CE1827" s="187" t="str">
        <f t="shared" ca="1" si="150"/>
        <v/>
      </c>
      <c r="CF1827" s="568" t="str">
        <f t="shared" ca="1" si="151"/>
        <v/>
      </c>
      <c r="CG1827" s="568"/>
      <c r="CH1827" s="568" t="str">
        <f t="shared" ca="1" si="152"/>
        <v/>
      </c>
      <c r="CI1827" s="568"/>
      <c r="CJ1827" s="568" t="str">
        <f t="shared" ca="1" si="153"/>
        <v/>
      </c>
      <c r="CK1827" s="568"/>
      <c r="CL1827" s="568" t="str">
        <f t="shared" ca="1" si="154"/>
        <v/>
      </c>
      <c r="CM1827" s="568"/>
      <c r="CO1827" s="187" t="str">
        <f t="shared" ca="1" si="155"/>
        <v/>
      </c>
      <c r="CP1827" s="568" t="str">
        <f t="shared" ca="1" si="156"/>
        <v/>
      </c>
      <c r="CQ1827" s="568"/>
      <c r="CR1827" s="568" t="str">
        <f t="shared" ca="1" si="157"/>
        <v/>
      </c>
      <c r="CS1827" s="568"/>
      <c r="CT1827" s="568" t="str">
        <f t="shared" ca="1" si="158"/>
        <v/>
      </c>
      <c r="CU1827" s="568"/>
      <c r="CV1827" s="568" t="str">
        <f t="shared" ca="1" si="159"/>
        <v/>
      </c>
      <c r="CW1827" s="568"/>
      <c r="CY1827" s="187" t="str">
        <f t="shared" ca="1" si="160"/>
        <v/>
      </c>
      <c r="CZ1827" s="568" t="str">
        <f t="shared" ca="1" si="161"/>
        <v/>
      </c>
      <c r="DA1827" s="568"/>
      <c r="DB1827" s="568" t="str">
        <f t="shared" ca="1" si="162"/>
        <v/>
      </c>
      <c r="DC1827" s="568"/>
      <c r="DD1827" s="568" t="str">
        <f t="shared" ca="1" si="163"/>
        <v/>
      </c>
      <c r="DE1827" s="568"/>
      <c r="DF1827" s="568" t="str">
        <f t="shared" ca="1" si="164"/>
        <v/>
      </c>
      <c r="DG1827" s="568"/>
      <c r="DI1827" s="187" t="str">
        <f t="shared" ca="1" si="165"/>
        <v/>
      </c>
      <c r="DJ1827" s="568" t="str">
        <f t="shared" ca="1" si="166"/>
        <v/>
      </c>
      <c r="DK1827" s="568"/>
      <c r="DL1827" s="568" t="str">
        <f t="shared" ca="1" si="167"/>
        <v/>
      </c>
      <c r="DM1827" s="568"/>
      <c r="DN1827" s="568" t="str">
        <f t="shared" ca="1" si="168"/>
        <v/>
      </c>
      <c r="DO1827" s="568"/>
      <c r="DP1827" s="568" t="str">
        <f t="shared" ca="1" si="169"/>
        <v/>
      </c>
      <c r="DQ1827" s="568"/>
      <c r="DS1827" s="187" t="str">
        <f t="shared" ca="1" si="170"/>
        <v/>
      </c>
      <c r="DT1827" s="568" t="str">
        <f t="shared" ca="1" si="171"/>
        <v/>
      </c>
      <c r="DU1827" s="568"/>
      <c r="DV1827" s="568" t="str">
        <f t="shared" ca="1" si="172"/>
        <v/>
      </c>
      <c r="DW1827" s="568"/>
      <c r="DX1827" s="568" t="str">
        <f t="shared" ca="1" si="173"/>
        <v/>
      </c>
      <c r="DY1827" s="568"/>
      <c r="DZ1827" s="568" t="str">
        <f t="shared" ca="1" si="174"/>
        <v/>
      </c>
      <c r="EA1827" s="568"/>
      <c r="EC1827" s="187" t="str">
        <f t="shared" ca="1" si="175"/>
        <v/>
      </c>
      <c r="ED1827" s="568" t="str">
        <f t="shared" ca="1" si="176"/>
        <v/>
      </c>
      <c r="EE1827" s="568"/>
      <c r="EF1827" s="568" t="str">
        <f t="shared" ca="1" si="177"/>
        <v/>
      </c>
      <c r="EG1827" s="568"/>
      <c r="EH1827" s="568" t="str">
        <f t="shared" ca="1" si="178"/>
        <v/>
      </c>
      <c r="EI1827" s="568"/>
      <c r="EJ1827" s="568" t="str">
        <f t="shared" ca="1" si="179"/>
        <v/>
      </c>
      <c r="EK1827" s="568"/>
      <c r="EM1827" s="187" t="str">
        <f t="shared" ca="1" si="180"/>
        <v/>
      </c>
      <c r="EN1827" s="568" t="str">
        <f t="shared" ca="1" si="181"/>
        <v/>
      </c>
      <c r="EO1827" s="568"/>
      <c r="EP1827" s="568" t="str">
        <f t="shared" ca="1" si="182"/>
        <v/>
      </c>
      <c r="EQ1827" s="568"/>
      <c r="ER1827" s="568" t="str">
        <f t="shared" ca="1" si="183"/>
        <v/>
      </c>
      <c r="ES1827" s="568"/>
      <c r="ET1827" s="568" t="str">
        <f t="shared" ca="1" si="184"/>
        <v/>
      </c>
      <c r="EU1827" s="568"/>
      <c r="EW1827" s="187" t="str">
        <f t="shared" ca="1" si="185"/>
        <v/>
      </c>
      <c r="EX1827" s="568" t="str">
        <f t="shared" ca="1" si="186"/>
        <v/>
      </c>
      <c r="EY1827" s="568"/>
      <c r="EZ1827" s="568" t="str">
        <f t="shared" ca="1" si="187"/>
        <v/>
      </c>
      <c r="FA1827" s="568"/>
      <c r="FB1827" s="568" t="str">
        <f t="shared" ca="1" si="188"/>
        <v/>
      </c>
      <c r="FC1827" s="568"/>
      <c r="FD1827" s="568" t="str">
        <f t="shared" ca="1" si="189"/>
        <v/>
      </c>
      <c r="FE1827" s="568"/>
      <c r="FG1827" s="187" t="str">
        <f t="shared" ca="1" si="190"/>
        <v/>
      </c>
      <c r="FH1827" s="568" t="str">
        <f t="shared" ca="1" si="191"/>
        <v/>
      </c>
      <c r="FI1827" s="568"/>
      <c r="FJ1827" s="568" t="str">
        <f t="shared" ca="1" si="192"/>
        <v/>
      </c>
      <c r="FK1827" s="568"/>
      <c r="FL1827" s="568" t="str">
        <f t="shared" ca="1" si="193"/>
        <v/>
      </c>
      <c r="FM1827" s="568"/>
      <c r="FN1827" s="568" t="str">
        <f t="shared" ca="1" si="194"/>
        <v/>
      </c>
      <c r="FO1827" s="568"/>
    </row>
    <row r="1828" spans="1:171" hidden="1">
      <c r="A1828" s="22">
        <v>56</v>
      </c>
      <c r="B1828" s="22" t="str">
        <f ca="1">IF(ISERROR(INDEX(WS,ROWS($A$1773:$A1828))),"",MID(INDEX(WS,ROWS($A$1773:$A1828)), FIND("]",INDEX(WS,ROWS($A$1773:$A1828)))+1,32))&amp;T(NOW())</f>
        <v/>
      </c>
      <c r="C1828" s="187" t="str">
        <f t="shared" ca="1" si="195"/>
        <v/>
      </c>
      <c r="D1828" s="568" t="str">
        <f t="shared" ca="1" si="111"/>
        <v/>
      </c>
      <c r="E1828" s="568"/>
      <c r="F1828" s="568" t="str">
        <f t="shared" ca="1" si="112"/>
        <v/>
      </c>
      <c r="G1828" s="568"/>
      <c r="H1828" s="568" t="str">
        <f t="shared" ca="1" si="113"/>
        <v/>
      </c>
      <c r="I1828" s="568"/>
      <c r="J1828" s="568" t="str">
        <f t="shared" ca="1" si="114"/>
        <v/>
      </c>
      <c r="K1828" s="568"/>
      <c r="M1828" s="187" t="str">
        <f t="shared" ca="1" si="115"/>
        <v/>
      </c>
      <c r="N1828" s="568" t="str">
        <f t="shared" ca="1" si="116"/>
        <v/>
      </c>
      <c r="O1828" s="568"/>
      <c r="P1828" s="568" t="str">
        <f t="shared" ca="1" si="117"/>
        <v/>
      </c>
      <c r="Q1828" s="568"/>
      <c r="R1828" s="568" t="str">
        <f t="shared" ca="1" si="118"/>
        <v/>
      </c>
      <c r="S1828" s="568"/>
      <c r="T1828" s="568" t="str">
        <f t="shared" ca="1" si="119"/>
        <v/>
      </c>
      <c r="U1828" s="568"/>
      <c r="W1828" s="187" t="str">
        <f t="shared" ca="1" si="120"/>
        <v/>
      </c>
      <c r="X1828" s="568" t="str">
        <f t="shared" ca="1" si="121"/>
        <v/>
      </c>
      <c r="Y1828" s="568"/>
      <c r="Z1828" s="568" t="str">
        <f t="shared" ca="1" si="122"/>
        <v/>
      </c>
      <c r="AA1828" s="568"/>
      <c r="AB1828" s="568" t="str">
        <f t="shared" ca="1" si="123"/>
        <v/>
      </c>
      <c r="AC1828" s="568"/>
      <c r="AD1828" s="568" t="str">
        <f t="shared" ca="1" si="124"/>
        <v/>
      </c>
      <c r="AE1828" s="568"/>
      <c r="AG1828" s="187" t="str">
        <f t="shared" ca="1" si="125"/>
        <v/>
      </c>
      <c r="AH1828" s="568" t="str">
        <f t="shared" ca="1" si="126"/>
        <v/>
      </c>
      <c r="AI1828" s="568"/>
      <c r="AJ1828" s="568" t="str">
        <f t="shared" ca="1" si="127"/>
        <v/>
      </c>
      <c r="AK1828" s="568"/>
      <c r="AL1828" s="568" t="str">
        <f t="shared" ca="1" si="128"/>
        <v/>
      </c>
      <c r="AM1828" s="568"/>
      <c r="AN1828" s="568" t="str">
        <f t="shared" ca="1" si="129"/>
        <v/>
      </c>
      <c r="AO1828" s="568"/>
      <c r="AQ1828" s="187" t="str">
        <f t="shared" ca="1" si="130"/>
        <v/>
      </c>
      <c r="AR1828" s="568" t="str">
        <f t="shared" ca="1" si="131"/>
        <v/>
      </c>
      <c r="AS1828" s="568"/>
      <c r="AT1828" s="568" t="str">
        <f t="shared" ca="1" si="132"/>
        <v/>
      </c>
      <c r="AU1828" s="568"/>
      <c r="AV1828" s="568" t="str">
        <f t="shared" ca="1" si="133"/>
        <v/>
      </c>
      <c r="AW1828" s="568"/>
      <c r="AX1828" s="568" t="str">
        <f t="shared" ca="1" si="134"/>
        <v/>
      </c>
      <c r="AY1828" s="568"/>
      <c r="BA1828" s="187" t="str">
        <f t="shared" ca="1" si="135"/>
        <v/>
      </c>
      <c r="BB1828" s="568" t="str">
        <f t="shared" ca="1" si="136"/>
        <v/>
      </c>
      <c r="BC1828" s="568"/>
      <c r="BD1828" s="568" t="str">
        <f t="shared" ca="1" si="137"/>
        <v/>
      </c>
      <c r="BE1828" s="568"/>
      <c r="BF1828" s="568" t="str">
        <f t="shared" ca="1" si="138"/>
        <v/>
      </c>
      <c r="BG1828" s="568"/>
      <c r="BH1828" s="568" t="str">
        <f t="shared" ca="1" si="139"/>
        <v/>
      </c>
      <c r="BI1828" s="568"/>
      <c r="BK1828" s="187" t="str">
        <f t="shared" ca="1" si="140"/>
        <v/>
      </c>
      <c r="BL1828" s="568" t="str">
        <f t="shared" ca="1" si="141"/>
        <v/>
      </c>
      <c r="BM1828" s="568"/>
      <c r="BN1828" s="568" t="str">
        <f t="shared" ca="1" si="142"/>
        <v/>
      </c>
      <c r="BO1828" s="568"/>
      <c r="BP1828" s="568" t="str">
        <f t="shared" ca="1" si="143"/>
        <v/>
      </c>
      <c r="BQ1828" s="568"/>
      <c r="BR1828" s="568" t="str">
        <f t="shared" ca="1" si="144"/>
        <v/>
      </c>
      <c r="BS1828" s="568"/>
      <c r="BU1828" s="187" t="str">
        <f t="shared" ca="1" si="145"/>
        <v/>
      </c>
      <c r="BV1828" s="568" t="str">
        <f t="shared" ca="1" si="146"/>
        <v/>
      </c>
      <c r="BW1828" s="568"/>
      <c r="BX1828" s="568" t="str">
        <f t="shared" ca="1" si="147"/>
        <v/>
      </c>
      <c r="BY1828" s="568"/>
      <c r="BZ1828" s="568" t="str">
        <f t="shared" ca="1" si="148"/>
        <v/>
      </c>
      <c r="CA1828" s="568"/>
      <c r="CB1828" s="568" t="str">
        <f t="shared" ca="1" si="149"/>
        <v/>
      </c>
      <c r="CC1828" s="568"/>
      <c r="CE1828" s="187" t="str">
        <f t="shared" ca="1" si="150"/>
        <v/>
      </c>
      <c r="CF1828" s="568" t="str">
        <f t="shared" ca="1" si="151"/>
        <v/>
      </c>
      <c r="CG1828" s="568"/>
      <c r="CH1828" s="568" t="str">
        <f t="shared" ca="1" si="152"/>
        <v/>
      </c>
      <c r="CI1828" s="568"/>
      <c r="CJ1828" s="568" t="str">
        <f t="shared" ca="1" si="153"/>
        <v/>
      </c>
      <c r="CK1828" s="568"/>
      <c r="CL1828" s="568" t="str">
        <f t="shared" ca="1" si="154"/>
        <v/>
      </c>
      <c r="CM1828" s="568"/>
      <c r="CO1828" s="187" t="str">
        <f t="shared" ca="1" si="155"/>
        <v/>
      </c>
      <c r="CP1828" s="568" t="str">
        <f t="shared" ca="1" si="156"/>
        <v/>
      </c>
      <c r="CQ1828" s="568"/>
      <c r="CR1828" s="568" t="str">
        <f t="shared" ca="1" si="157"/>
        <v/>
      </c>
      <c r="CS1828" s="568"/>
      <c r="CT1828" s="568" t="str">
        <f t="shared" ca="1" si="158"/>
        <v/>
      </c>
      <c r="CU1828" s="568"/>
      <c r="CV1828" s="568" t="str">
        <f t="shared" ca="1" si="159"/>
        <v/>
      </c>
      <c r="CW1828" s="568"/>
      <c r="CY1828" s="187" t="str">
        <f t="shared" ca="1" si="160"/>
        <v/>
      </c>
      <c r="CZ1828" s="568" t="str">
        <f t="shared" ca="1" si="161"/>
        <v/>
      </c>
      <c r="DA1828" s="568"/>
      <c r="DB1828" s="568" t="str">
        <f t="shared" ca="1" si="162"/>
        <v/>
      </c>
      <c r="DC1828" s="568"/>
      <c r="DD1828" s="568" t="str">
        <f t="shared" ca="1" si="163"/>
        <v/>
      </c>
      <c r="DE1828" s="568"/>
      <c r="DF1828" s="568" t="str">
        <f t="shared" ca="1" si="164"/>
        <v/>
      </c>
      <c r="DG1828" s="568"/>
      <c r="DI1828" s="187" t="str">
        <f t="shared" ca="1" si="165"/>
        <v/>
      </c>
      <c r="DJ1828" s="568" t="str">
        <f t="shared" ca="1" si="166"/>
        <v/>
      </c>
      <c r="DK1828" s="568"/>
      <c r="DL1828" s="568" t="str">
        <f t="shared" ca="1" si="167"/>
        <v/>
      </c>
      <c r="DM1828" s="568"/>
      <c r="DN1828" s="568" t="str">
        <f t="shared" ca="1" si="168"/>
        <v/>
      </c>
      <c r="DO1828" s="568"/>
      <c r="DP1828" s="568" t="str">
        <f t="shared" ca="1" si="169"/>
        <v/>
      </c>
      <c r="DQ1828" s="568"/>
      <c r="DS1828" s="187" t="str">
        <f t="shared" ca="1" si="170"/>
        <v/>
      </c>
      <c r="DT1828" s="568" t="str">
        <f t="shared" ca="1" si="171"/>
        <v/>
      </c>
      <c r="DU1828" s="568"/>
      <c r="DV1828" s="568" t="str">
        <f t="shared" ca="1" si="172"/>
        <v/>
      </c>
      <c r="DW1828" s="568"/>
      <c r="DX1828" s="568" t="str">
        <f t="shared" ca="1" si="173"/>
        <v/>
      </c>
      <c r="DY1828" s="568"/>
      <c r="DZ1828" s="568" t="str">
        <f t="shared" ca="1" si="174"/>
        <v/>
      </c>
      <c r="EA1828" s="568"/>
      <c r="EC1828" s="187" t="str">
        <f t="shared" ca="1" si="175"/>
        <v/>
      </c>
      <c r="ED1828" s="568" t="str">
        <f t="shared" ca="1" si="176"/>
        <v/>
      </c>
      <c r="EE1828" s="568"/>
      <c r="EF1828" s="568" t="str">
        <f t="shared" ca="1" si="177"/>
        <v/>
      </c>
      <c r="EG1828" s="568"/>
      <c r="EH1828" s="568" t="str">
        <f t="shared" ca="1" si="178"/>
        <v/>
      </c>
      <c r="EI1828" s="568"/>
      <c r="EJ1828" s="568" t="str">
        <f t="shared" ca="1" si="179"/>
        <v/>
      </c>
      <c r="EK1828" s="568"/>
      <c r="EM1828" s="187" t="str">
        <f t="shared" ca="1" si="180"/>
        <v/>
      </c>
      <c r="EN1828" s="568" t="str">
        <f t="shared" ca="1" si="181"/>
        <v/>
      </c>
      <c r="EO1828" s="568"/>
      <c r="EP1828" s="568" t="str">
        <f t="shared" ca="1" si="182"/>
        <v/>
      </c>
      <c r="EQ1828" s="568"/>
      <c r="ER1828" s="568" t="str">
        <f t="shared" ca="1" si="183"/>
        <v/>
      </c>
      <c r="ES1828" s="568"/>
      <c r="ET1828" s="568" t="str">
        <f t="shared" ca="1" si="184"/>
        <v/>
      </c>
      <c r="EU1828" s="568"/>
      <c r="EW1828" s="187" t="str">
        <f t="shared" ca="1" si="185"/>
        <v/>
      </c>
      <c r="EX1828" s="568" t="str">
        <f t="shared" ca="1" si="186"/>
        <v/>
      </c>
      <c r="EY1828" s="568"/>
      <c r="EZ1828" s="568" t="str">
        <f t="shared" ca="1" si="187"/>
        <v/>
      </c>
      <c r="FA1828" s="568"/>
      <c r="FB1828" s="568" t="str">
        <f t="shared" ca="1" si="188"/>
        <v/>
      </c>
      <c r="FC1828" s="568"/>
      <c r="FD1828" s="568" t="str">
        <f t="shared" ca="1" si="189"/>
        <v/>
      </c>
      <c r="FE1828" s="568"/>
      <c r="FG1828" s="187" t="str">
        <f t="shared" ca="1" si="190"/>
        <v/>
      </c>
      <c r="FH1828" s="568" t="str">
        <f t="shared" ca="1" si="191"/>
        <v/>
      </c>
      <c r="FI1828" s="568"/>
      <c r="FJ1828" s="568" t="str">
        <f t="shared" ca="1" si="192"/>
        <v/>
      </c>
      <c r="FK1828" s="568"/>
      <c r="FL1828" s="568" t="str">
        <f t="shared" ca="1" si="193"/>
        <v/>
      </c>
      <c r="FM1828" s="568"/>
      <c r="FN1828" s="568" t="str">
        <f t="shared" ca="1" si="194"/>
        <v/>
      </c>
      <c r="FO1828" s="568"/>
    </row>
    <row r="1829" spans="1:171" hidden="1">
      <c r="A1829" s="22">
        <v>57</v>
      </c>
      <c r="B1829" s="22" t="str">
        <f ca="1">IF(ISERROR(INDEX(WS,ROWS($A$1773:$A1829))),"",MID(INDEX(WS,ROWS($A$1773:$A1829)), FIND("]",INDEX(WS,ROWS($A$1773:$A1829)))+1,32))&amp;T(NOW())</f>
        <v/>
      </c>
      <c r="C1829" s="187" t="str">
        <f t="shared" ca="1" si="195"/>
        <v/>
      </c>
      <c r="D1829" s="568" t="str">
        <f t="shared" ca="1" si="111"/>
        <v/>
      </c>
      <c r="E1829" s="568"/>
      <c r="F1829" s="568" t="str">
        <f t="shared" ca="1" si="112"/>
        <v/>
      </c>
      <c r="G1829" s="568"/>
      <c r="H1829" s="568" t="str">
        <f t="shared" ca="1" si="113"/>
        <v/>
      </c>
      <c r="I1829" s="568"/>
      <c r="J1829" s="568" t="str">
        <f t="shared" ca="1" si="114"/>
        <v/>
      </c>
      <c r="K1829" s="568"/>
      <c r="M1829" s="187" t="str">
        <f t="shared" ca="1" si="115"/>
        <v/>
      </c>
      <c r="N1829" s="568" t="str">
        <f t="shared" ca="1" si="116"/>
        <v/>
      </c>
      <c r="O1829" s="568"/>
      <c r="P1829" s="568" t="str">
        <f t="shared" ca="1" si="117"/>
        <v/>
      </c>
      <c r="Q1829" s="568"/>
      <c r="R1829" s="568" t="str">
        <f t="shared" ca="1" si="118"/>
        <v/>
      </c>
      <c r="S1829" s="568"/>
      <c r="T1829" s="568" t="str">
        <f t="shared" ca="1" si="119"/>
        <v/>
      </c>
      <c r="U1829" s="568"/>
      <c r="W1829" s="187" t="str">
        <f t="shared" ca="1" si="120"/>
        <v/>
      </c>
      <c r="X1829" s="568" t="str">
        <f t="shared" ca="1" si="121"/>
        <v/>
      </c>
      <c r="Y1829" s="568"/>
      <c r="Z1829" s="568" t="str">
        <f t="shared" ca="1" si="122"/>
        <v/>
      </c>
      <c r="AA1829" s="568"/>
      <c r="AB1829" s="568" t="str">
        <f t="shared" ca="1" si="123"/>
        <v/>
      </c>
      <c r="AC1829" s="568"/>
      <c r="AD1829" s="568" t="str">
        <f t="shared" ca="1" si="124"/>
        <v/>
      </c>
      <c r="AE1829" s="568"/>
      <c r="AG1829" s="187" t="str">
        <f t="shared" ca="1" si="125"/>
        <v/>
      </c>
      <c r="AH1829" s="568" t="str">
        <f t="shared" ca="1" si="126"/>
        <v/>
      </c>
      <c r="AI1829" s="568"/>
      <c r="AJ1829" s="568" t="str">
        <f t="shared" ca="1" si="127"/>
        <v/>
      </c>
      <c r="AK1829" s="568"/>
      <c r="AL1829" s="568" t="str">
        <f t="shared" ca="1" si="128"/>
        <v/>
      </c>
      <c r="AM1829" s="568"/>
      <c r="AN1829" s="568" t="str">
        <f t="shared" ca="1" si="129"/>
        <v/>
      </c>
      <c r="AO1829" s="568"/>
      <c r="AQ1829" s="187" t="str">
        <f t="shared" ca="1" si="130"/>
        <v/>
      </c>
      <c r="AR1829" s="568" t="str">
        <f t="shared" ca="1" si="131"/>
        <v/>
      </c>
      <c r="AS1829" s="568"/>
      <c r="AT1829" s="568" t="str">
        <f t="shared" ca="1" si="132"/>
        <v/>
      </c>
      <c r="AU1829" s="568"/>
      <c r="AV1829" s="568" t="str">
        <f t="shared" ca="1" si="133"/>
        <v/>
      </c>
      <c r="AW1829" s="568"/>
      <c r="AX1829" s="568" t="str">
        <f t="shared" ca="1" si="134"/>
        <v/>
      </c>
      <c r="AY1829" s="568"/>
      <c r="BA1829" s="187" t="str">
        <f t="shared" ca="1" si="135"/>
        <v/>
      </c>
      <c r="BB1829" s="568" t="str">
        <f t="shared" ca="1" si="136"/>
        <v/>
      </c>
      <c r="BC1829" s="568"/>
      <c r="BD1829" s="568" t="str">
        <f t="shared" ca="1" si="137"/>
        <v/>
      </c>
      <c r="BE1829" s="568"/>
      <c r="BF1829" s="568" t="str">
        <f t="shared" ca="1" si="138"/>
        <v/>
      </c>
      <c r="BG1829" s="568"/>
      <c r="BH1829" s="568" t="str">
        <f t="shared" ca="1" si="139"/>
        <v/>
      </c>
      <c r="BI1829" s="568"/>
      <c r="BK1829" s="187" t="str">
        <f t="shared" ca="1" si="140"/>
        <v/>
      </c>
      <c r="BL1829" s="568" t="str">
        <f t="shared" ca="1" si="141"/>
        <v/>
      </c>
      <c r="BM1829" s="568"/>
      <c r="BN1829" s="568" t="str">
        <f t="shared" ca="1" si="142"/>
        <v/>
      </c>
      <c r="BO1829" s="568"/>
      <c r="BP1829" s="568" t="str">
        <f t="shared" ca="1" si="143"/>
        <v/>
      </c>
      <c r="BQ1829" s="568"/>
      <c r="BR1829" s="568" t="str">
        <f t="shared" ca="1" si="144"/>
        <v/>
      </c>
      <c r="BS1829" s="568"/>
      <c r="BU1829" s="187" t="str">
        <f t="shared" ca="1" si="145"/>
        <v/>
      </c>
      <c r="BV1829" s="568" t="str">
        <f t="shared" ca="1" si="146"/>
        <v/>
      </c>
      <c r="BW1829" s="568"/>
      <c r="BX1829" s="568" t="str">
        <f t="shared" ca="1" si="147"/>
        <v/>
      </c>
      <c r="BY1829" s="568"/>
      <c r="BZ1829" s="568" t="str">
        <f t="shared" ca="1" si="148"/>
        <v/>
      </c>
      <c r="CA1829" s="568"/>
      <c r="CB1829" s="568" t="str">
        <f t="shared" ca="1" si="149"/>
        <v/>
      </c>
      <c r="CC1829" s="568"/>
      <c r="CE1829" s="187" t="str">
        <f t="shared" ca="1" si="150"/>
        <v/>
      </c>
      <c r="CF1829" s="568" t="str">
        <f t="shared" ca="1" si="151"/>
        <v/>
      </c>
      <c r="CG1829" s="568"/>
      <c r="CH1829" s="568" t="str">
        <f t="shared" ca="1" si="152"/>
        <v/>
      </c>
      <c r="CI1829" s="568"/>
      <c r="CJ1829" s="568" t="str">
        <f t="shared" ca="1" si="153"/>
        <v/>
      </c>
      <c r="CK1829" s="568"/>
      <c r="CL1829" s="568" t="str">
        <f t="shared" ca="1" si="154"/>
        <v/>
      </c>
      <c r="CM1829" s="568"/>
      <c r="CO1829" s="187" t="str">
        <f t="shared" ca="1" si="155"/>
        <v/>
      </c>
      <c r="CP1829" s="568" t="str">
        <f t="shared" ca="1" si="156"/>
        <v/>
      </c>
      <c r="CQ1829" s="568"/>
      <c r="CR1829" s="568" t="str">
        <f t="shared" ca="1" si="157"/>
        <v/>
      </c>
      <c r="CS1829" s="568"/>
      <c r="CT1829" s="568" t="str">
        <f t="shared" ca="1" si="158"/>
        <v/>
      </c>
      <c r="CU1829" s="568"/>
      <c r="CV1829" s="568" t="str">
        <f t="shared" ca="1" si="159"/>
        <v/>
      </c>
      <c r="CW1829" s="568"/>
      <c r="CY1829" s="187" t="str">
        <f t="shared" ca="1" si="160"/>
        <v/>
      </c>
      <c r="CZ1829" s="568" t="str">
        <f t="shared" ca="1" si="161"/>
        <v/>
      </c>
      <c r="DA1829" s="568"/>
      <c r="DB1829" s="568" t="str">
        <f t="shared" ca="1" si="162"/>
        <v/>
      </c>
      <c r="DC1829" s="568"/>
      <c r="DD1829" s="568" t="str">
        <f t="shared" ca="1" si="163"/>
        <v/>
      </c>
      <c r="DE1829" s="568"/>
      <c r="DF1829" s="568" t="str">
        <f t="shared" ca="1" si="164"/>
        <v/>
      </c>
      <c r="DG1829" s="568"/>
      <c r="DI1829" s="187" t="str">
        <f t="shared" ca="1" si="165"/>
        <v/>
      </c>
      <c r="DJ1829" s="568" t="str">
        <f t="shared" ca="1" si="166"/>
        <v/>
      </c>
      <c r="DK1829" s="568"/>
      <c r="DL1829" s="568" t="str">
        <f t="shared" ca="1" si="167"/>
        <v/>
      </c>
      <c r="DM1829" s="568"/>
      <c r="DN1829" s="568" t="str">
        <f t="shared" ca="1" si="168"/>
        <v/>
      </c>
      <c r="DO1829" s="568"/>
      <c r="DP1829" s="568" t="str">
        <f t="shared" ca="1" si="169"/>
        <v/>
      </c>
      <c r="DQ1829" s="568"/>
      <c r="DS1829" s="187" t="str">
        <f t="shared" ca="1" si="170"/>
        <v/>
      </c>
      <c r="DT1829" s="568" t="str">
        <f t="shared" ca="1" si="171"/>
        <v/>
      </c>
      <c r="DU1829" s="568"/>
      <c r="DV1829" s="568" t="str">
        <f t="shared" ca="1" si="172"/>
        <v/>
      </c>
      <c r="DW1829" s="568"/>
      <c r="DX1829" s="568" t="str">
        <f t="shared" ca="1" si="173"/>
        <v/>
      </c>
      <c r="DY1829" s="568"/>
      <c r="DZ1829" s="568" t="str">
        <f t="shared" ca="1" si="174"/>
        <v/>
      </c>
      <c r="EA1829" s="568"/>
      <c r="EC1829" s="187" t="str">
        <f t="shared" ca="1" si="175"/>
        <v/>
      </c>
      <c r="ED1829" s="568" t="str">
        <f t="shared" ca="1" si="176"/>
        <v/>
      </c>
      <c r="EE1829" s="568"/>
      <c r="EF1829" s="568" t="str">
        <f t="shared" ca="1" si="177"/>
        <v/>
      </c>
      <c r="EG1829" s="568"/>
      <c r="EH1829" s="568" t="str">
        <f t="shared" ca="1" si="178"/>
        <v/>
      </c>
      <c r="EI1829" s="568"/>
      <c r="EJ1829" s="568" t="str">
        <f t="shared" ca="1" si="179"/>
        <v/>
      </c>
      <c r="EK1829" s="568"/>
      <c r="EM1829" s="187" t="str">
        <f t="shared" ca="1" si="180"/>
        <v/>
      </c>
      <c r="EN1829" s="568" t="str">
        <f t="shared" ca="1" si="181"/>
        <v/>
      </c>
      <c r="EO1829" s="568"/>
      <c r="EP1829" s="568" t="str">
        <f t="shared" ca="1" si="182"/>
        <v/>
      </c>
      <c r="EQ1829" s="568"/>
      <c r="ER1829" s="568" t="str">
        <f t="shared" ca="1" si="183"/>
        <v/>
      </c>
      <c r="ES1829" s="568"/>
      <c r="ET1829" s="568" t="str">
        <f t="shared" ca="1" si="184"/>
        <v/>
      </c>
      <c r="EU1829" s="568"/>
      <c r="EW1829" s="187" t="str">
        <f t="shared" ca="1" si="185"/>
        <v/>
      </c>
      <c r="EX1829" s="568" t="str">
        <f t="shared" ca="1" si="186"/>
        <v/>
      </c>
      <c r="EY1829" s="568"/>
      <c r="EZ1829" s="568" t="str">
        <f t="shared" ca="1" si="187"/>
        <v/>
      </c>
      <c r="FA1829" s="568"/>
      <c r="FB1829" s="568" t="str">
        <f t="shared" ca="1" si="188"/>
        <v/>
      </c>
      <c r="FC1829" s="568"/>
      <c r="FD1829" s="568" t="str">
        <f t="shared" ca="1" si="189"/>
        <v/>
      </c>
      <c r="FE1829" s="568"/>
      <c r="FG1829" s="187" t="str">
        <f t="shared" ca="1" si="190"/>
        <v/>
      </c>
      <c r="FH1829" s="568" t="str">
        <f t="shared" ca="1" si="191"/>
        <v/>
      </c>
      <c r="FI1829" s="568"/>
      <c r="FJ1829" s="568" t="str">
        <f t="shared" ca="1" si="192"/>
        <v/>
      </c>
      <c r="FK1829" s="568"/>
      <c r="FL1829" s="568" t="str">
        <f t="shared" ca="1" si="193"/>
        <v/>
      </c>
      <c r="FM1829" s="568"/>
      <c r="FN1829" s="568" t="str">
        <f t="shared" ca="1" si="194"/>
        <v/>
      </c>
      <c r="FO1829" s="568"/>
    </row>
    <row r="1830" spans="1:171" hidden="1">
      <c r="A1830" s="22">
        <v>58</v>
      </c>
      <c r="B1830" s="22" t="str">
        <f ca="1">IF(ISERROR(INDEX(WS,ROWS($A$1773:$A1830))),"",MID(INDEX(WS,ROWS($A$1773:$A1830)), FIND("]",INDEX(WS,ROWS($A$1773:$A1830)))+1,32))&amp;T(NOW())</f>
        <v/>
      </c>
      <c r="C1830" s="187" t="str">
        <f t="shared" ca="1" si="195"/>
        <v/>
      </c>
      <c r="D1830" s="568" t="str">
        <f t="shared" ca="1" si="111"/>
        <v/>
      </c>
      <c r="E1830" s="568"/>
      <c r="F1830" s="568" t="str">
        <f t="shared" ca="1" si="112"/>
        <v/>
      </c>
      <c r="G1830" s="568"/>
      <c r="H1830" s="568" t="str">
        <f t="shared" ca="1" si="113"/>
        <v/>
      </c>
      <c r="I1830" s="568"/>
      <c r="J1830" s="568" t="str">
        <f t="shared" ca="1" si="114"/>
        <v/>
      </c>
      <c r="K1830" s="568"/>
      <c r="M1830" s="187" t="str">
        <f t="shared" ca="1" si="115"/>
        <v/>
      </c>
      <c r="N1830" s="568" t="str">
        <f t="shared" ca="1" si="116"/>
        <v/>
      </c>
      <c r="O1830" s="568"/>
      <c r="P1830" s="568" t="str">
        <f t="shared" ca="1" si="117"/>
        <v/>
      </c>
      <c r="Q1830" s="568"/>
      <c r="R1830" s="568" t="str">
        <f t="shared" ca="1" si="118"/>
        <v/>
      </c>
      <c r="S1830" s="568"/>
      <c r="T1830" s="568" t="str">
        <f t="shared" ca="1" si="119"/>
        <v/>
      </c>
      <c r="U1830" s="568"/>
      <c r="W1830" s="187" t="str">
        <f t="shared" ca="1" si="120"/>
        <v/>
      </c>
      <c r="X1830" s="568" t="str">
        <f t="shared" ca="1" si="121"/>
        <v/>
      </c>
      <c r="Y1830" s="568"/>
      <c r="Z1830" s="568" t="str">
        <f t="shared" ca="1" si="122"/>
        <v/>
      </c>
      <c r="AA1830" s="568"/>
      <c r="AB1830" s="568" t="str">
        <f t="shared" ca="1" si="123"/>
        <v/>
      </c>
      <c r="AC1830" s="568"/>
      <c r="AD1830" s="568" t="str">
        <f t="shared" ca="1" si="124"/>
        <v/>
      </c>
      <c r="AE1830" s="568"/>
      <c r="AG1830" s="187" t="str">
        <f t="shared" ca="1" si="125"/>
        <v/>
      </c>
      <c r="AH1830" s="568" t="str">
        <f t="shared" ca="1" si="126"/>
        <v/>
      </c>
      <c r="AI1830" s="568"/>
      <c r="AJ1830" s="568" t="str">
        <f t="shared" ca="1" si="127"/>
        <v/>
      </c>
      <c r="AK1830" s="568"/>
      <c r="AL1830" s="568" t="str">
        <f t="shared" ca="1" si="128"/>
        <v/>
      </c>
      <c r="AM1830" s="568"/>
      <c r="AN1830" s="568" t="str">
        <f t="shared" ca="1" si="129"/>
        <v/>
      </c>
      <c r="AO1830" s="568"/>
      <c r="AQ1830" s="187" t="str">
        <f t="shared" ca="1" si="130"/>
        <v/>
      </c>
      <c r="AR1830" s="568" t="str">
        <f t="shared" ca="1" si="131"/>
        <v/>
      </c>
      <c r="AS1830" s="568"/>
      <c r="AT1830" s="568" t="str">
        <f t="shared" ca="1" si="132"/>
        <v/>
      </c>
      <c r="AU1830" s="568"/>
      <c r="AV1830" s="568" t="str">
        <f t="shared" ca="1" si="133"/>
        <v/>
      </c>
      <c r="AW1830" s="568"/>
      <c r="AX1830" s="568" t="str">
        <f t="shared" ca="1" si="134"/>
        <v/>
      </c>
      <c r="AY1830" s="568"/>
      <c r="BA1830" s="187" t="str">
        <f t="shared" ca="1" si="135"/>
        <v/>
      </c>
      <c r="BB1830" s="568" t="str">
        <f t="shared" ca="1" si="136"/>
        <v/>
      </c>
      <c r="BC1830" s="568"/>
      <c r="BD1830" s="568" t="str">
        <f t="shared" ca="1" si="137"/>
        <v/>
      </c>
      <c r="BE1830" s="568"/>
      <c r="BF1830" s="568" t="str">
        <f t="shared" ca="1" si="138"/>
        <v/>
      </c>
      <c r="BG1830" s="568"/>
      <c r="BH1830" s="568" t="str">
        <f t="shared" ca="1" si="139"/>
        <v/>
      </c>
      <c r="BI1830" s="568"/>
      <c r="BK1830" s="187" t="str">
        <f t="shared" ca="1" si="140"/>
        <v/>
      </c>
      <c r="BL1830" s="568" t="str">
        <f t="shared" ca="1" si="141"/>
        <v/>
      </c>
      <c r="BM1830" s="568"/>
      <c r="BN1830" s="568" t="str">
        <f t="shared" ca="1" si="142"/>
        <v/>
      </c>
      <c r="BO1830" s="568"/>
      <c r="BP1830" s="568" t="str">
        <f t="shared" ca="1" si="143"/>
        <v/>
      </c>
      <c r="BQ1830" s="568"/>
      <c r="BR1830" s="568" t="str">
        <f t="shared" ca="1" si="144"/>
        <v/>
      </c>
      <c r="BS1830" s="568"/>
      <c r="BU1830" s="187" t="str">
        <f t="shared" ca="1" si="145"/>
        <v/>
      </c>
      <c r="BV1830" s="568" t="str">
        <f t="shared" ca="1" si="146"/>
        <v/>
      </c>
      <c r="BW1830" s="568"/>
      <c r="BX1830" s="568" t="str">
        <f t="shared" ca="1" si="147"/>
        <v/>
      </c>
      <c r="BY1830" s="568"/>
      <c r="BZ1830" s="568" t="str">
        <f t="shared" ca="1" si="148"/>
        <v/>
      </c>
      <c r="CA1830" s="568"/>
      <c r="CB1830" s="568" t="str">
        <f t="shared" ca="1" si="149"/>
        <v/>
      </c>
      <c r="CC1830" s="568"/>
      <c r="CE1830" s="187" t="str">
        <f t="shared" ca="1" si="150"/>
        <v/>
      </c>
      <c r="CF1830" s="568" t="str">
        <f t="shared" ca="1" si="151"/>
        <v/>
      </c>
      <c r="CG1830" s="568"/>
      <c r="CH1830" s="568" t="str">
        <f t="shared" ca="1" si="152"/>
        <v/>
      </c>
      <c r="CI1830" s="568"/>
      <c r="CJ1830" s="568" t="str">
        <f t="shared" ca="1" si="153"/>
        <v/>
      </c>
      <c r="CK1830" s="568"/>
      <c r="CL1830" s="568" t="str">
        <f t="shared" ca="1" si="154"/>
        <v/>
      </c>
      <c r="CM1830" s="568"/>
      <c r="CO1830" s="187" t="str">
        <f t="shared" ca="1" si="155"/>
        <v/>
      </c>
      <c r="CP1830" s="568" t="str">
        <f t="shared" ca="1" si="156"/>
        <v/>
      </c>
      <c r="CQ1830" s="568"/>
      <c r="CR1830" s="568" t="str">
        <f t="shared" ca="1" si="157"/>
        <v/>
      </c>
      <c r="CS1830" s="568"/>
      <c r="CT1830" s="568" t="str">
        <f t="shared" ca="1" si="158"/>
        <v/>
      </c>
      <c r="CU1830" s="568"/>
      <c r="CV1830" s="568" t="str">
        <f t="shared" ca="1" si="159"/>
        <v/>
      </c>
      <c r="CW1830" s="568"/>
      <c r="CY1830" s="187" t="str">
        <f t="shared" ca="1" si="160"/>
        <v/>
      </c>
      <c r="CZ1830" s="568" t="str">
        <f t="shared" ca="1" si="161"/>
        <v/>
      </c>
      <c r="DA1830" s="568"/>
      <c r="DB1830" s="568" t="str">
        <f t="shared" ca="1" si="162"/>
        <v/>
      </c>
      <c r="DC1830" s="568"/>
      <c r="DD1830" s="568" t="str">
        <f t="shared" ca="1" si="163"/>
        <v/>
      </c>
      <c r="DE1830" s="568"/>
      <c r="DF1830" s="568" t="str">
        <f t="shared" ca="1" si="164"/>
        <v/>
      </c>
      <c r="DG1830" s="568"/>
      <c r="DI1830" s="187" t="str">
        <f t="shared" ca="1" si="165"/>
        <v/>
      </c>
      <c r="DJ1830" s="568" t="str">
        <f t="shared" ca="1" si="166"/>
        <v/>
      </c>
      <c r="DK1830" s="568"/>
      <c r="DL1830" s="568" t="str">
        <f t="shared" ca="1" si="167"/>
        <v/>
      </c>
      <c r="DM1830" s="568"/>
      <c r="DN1830" s="568" t="str">
        <f t="shared" ca="1" si="168"/>
        <v/>
      </c>
      <c r="DO1830" s="568"/>
      <c r="DP1830" s="568" t="str">
        <f t="shared" ca="1" si="169"/>
        <v/>
      </c>
      <c r="DQ1830" s="568"/>
      <c r="DS1830" s="187" t="str">
        <f t="shared" ca="1" si="170"/>
        <v/>
      </c>
      <c r="DT1830" s="568" t="str">
        <f t="shared" ca="1" si="171"/>
        <v/>
      </c>
      <c r="DU1830" s="568"/>
      <c r="DV1830" s="568" t="str">
        <f t="shared" ca="1" si="172"/>
        <v/>
      </c>
      <c r="DW1830" s="568"/>
      <c r="DX1830" s="568" t="str">
        <f t="shared" ca="1" si="173"/>
        <v/>
      </c>
      <c r="DY1830" s="568"/>
      <c r="DZ1830" s="568" t="str">
        <f t="shared" ca="1" si="174"/>
        <v/>
      </c>
      <c r="EA1830" s="568"/>
      <c r="EC1830" s="187" t="str">
        <f t="shared" ca="1" si="175"/>
        <v/>
      </c>
      <c r="ED1830" s="568" t="str">
        <f t="shared" ca="1" si="176"/>
        <v/>
      </c>
      <c r="EE1830" s="568"/>
      <c r="EF1830" s="568" t="str">
        <f t="shared" ca="1" si="177"/>
        <v/>
      </c>
      <c r="EG1830" s="568"/>
      <c r="EH1830" s="568" t="str">
        <f t="shared" ca="1" si="178"/>
        <v/>
      </c>
      <c r="EI1830" s="568"/>
      <c r="EJ1830" s="568" t="str">
        <f t="shared" ca="1" si="179"/>
        <v/>
      </c>
      <c r="EK1830" s="568"/>
      <c r="EM1830" s="187" t="str">
        <f t="shared" ca="1" si="180"/>
        <v/>
      </c>
      <c r="EN1830" s="568" t="str">
        <f t="shared" ca="1" si="181"/>
        <v/>
      </c>
      <c r="EO1830" s="568"/>
      <c r="EP1830" s="568" t="str">
        <f t="shared" ca="1" si="182"/>
        <v/>
      </c>
      <c r="EQ1830" s="568"/>
      <c r="ER1830" s="568" t="str">
        <f t="shared" ca="1" si="183"/>
        <v/>
      </c>
      <c r="ES1830" s="568"/>
      <c r="ET1830" s="568" t="str">
        <f t="shared" ca="1" si="184"/>
        <v/>
      </c>
      <c r="EU1830" s="568"/>
      <c r="EW1830" s="187" t="str">
        <f t="shared" ca="1" si="185"/>
        <v/>
      </c>
      <c r="EX1830" s="568" t="str">
        <f t="shared" ca="1" si="186"/>
        <v/>
      </c>
      <c r="EY1830" s="568"/>
      <c r="EZ1830" s="568" t="str">
        <f t="shared" ca="1" si="187"/>
        <v/>
      </c>
      <c r="FA1830" s="568"/>
      <c r="FB1830" s="568" t="str">
        <f t="shared" ca="1" si="188"/>
        <v/>
      </c>
      <c r="FC1830" s="568"/>
      <c r="FD1830" s="568" t="str">
        <f t="shared" ca="1" si="189"/>
        <v/>
      </c>
      <c r="FE1830" s="568"/>
      <c r="FG1830" s="187" t="str">
        <f t="shared" ca="1" si="190"/>
        <v/>
      </c>
      <c r="FH1830" s="568" t="str">
        <f t="shared" ca="1" si="191"/>
        <v/>
      </c>
      <c r="FI1830" s="568"/>
      <c r="FJ1830" s="568" t="str">
        <f t="shared" ca="1" si="192"/>
        <v/>
      </c>
      <c r="FK1830" s="568"/>
      <c r="FL1830" s="568" t="str">
        <f t="shared" ca="1" si="193"/>
        <v/>
      </c>
      <c r="FM1830" s="568"/>
      <c r="FN1830" s="568" t="str">
        <f t="shared" ca="1" si="194"/>
        <v/>
      </c>
      <c r="FO1830" s="568"/>
    </row>
    <row r="1831" spans="1:171" hidden="1">
      <c r="A1831" s="22">
        <v>59</v>
      </c>
      <c r="B1831" s="22" t="str">
        <f ca="1">IF(ISERROR(INDEX(WS,ROWS($A$1773:$A1831))),"",MID(INDEX(WS,ROWS($A$1773:$A1831)), FIND("]",INDEX(WS,ROWS($A$1773:$A1831)))+1,32))&amp;T(NOW())</f>
        <v/>
      </c>
      <c r="C1831" s="187" t="str">
        <f t="shared" ca="1" si="195"/>
        <v/>
      </c>
      <c r="D1831" s="568" t="str">
        <f t="shared" ca="1" si="111"/>
        <v/>
      </c>
      <c r="E1831" s="568"/>
      <c r="F1831" s="568" t="str">
        <f t="shared" ca="1" si="112"/>
        <v/>
      </c>
      <c r="G1831" s="568"/>
      <c r="H1831" s="568" t="str">
        <f t="shared" ca="1" si="113"/>
        <v/>
      </c>
      <c r="I1831" s="568"/>
      <c r="J1831" s="568" t="str">
        <f t="shared" ca="1" si="114"/>
        <v/>
      </c>
      <c r="K1831" s="568"/>
      <c r="M1831" s="187" t="str">
        <f t="shared" ca="1" si="115"/>
        <v/>
      </c>
      <c r="N1831" s="568" t="str">
        <f t="shared" ca="1" si="116"/>
        <v/>
      </c>
      <c r="O1831" s="568"/>
      <c r="P1831" s="568" t="str">
        <f t="shared" ca="1" si="117"/>
        <v/>
      </c>
      <c r="Q1831" s="568"/>
      <c r="R1831" s="568" t="str">
        <f t="shared" ca="1" si="118"/>
        <v/>
      </c>
      <c r="S1831" s="568"/>
      <c r="T1831" s="568" t="str">
        <f t="shared" ca="1" si="119"/>
        <v/>
      </c>
      <c r="U1831" s="568"/>
      <c r="W1831" s="187" t="str">
        <f t="shared" ca="1" si="120"/>
        <v/>
      </c>
      <c r="X1831" s="568" t="str">
        <f t="shared" ca="1" si="121"/>
        <v/>
      </c>
      <c r="Y1831" s="568"/>
      <c r="Z1831" s="568" t="str">
        <f t="shared" ca="1" si="122"/>
        <v/>
      </c>
      <c r="AA1831" s="568"/>
      <c r="AB1831" s="568" t="str">
        <f t="shared" ca="1" si="123"/>
        <v/>
      </c>
      <c r="AC1831" s="568"/>
      <c r="AD1831" s="568" t="str">
        <f t="shared" ca="1" si="124"/>
        <v/>
      </c>
      <c r="AE1831" s="568"/>
      <c r="AG1831" s="187" t="str">
        <f t="shared" ca="1" si="125"/>
        <v/>
      </c>
      <c r="AH1831" s="568" t="str">
        <f t="shared" ca="1" si="126"/>
        <v/>
      </c>
      <c r="AI1831" s="568"/>
      <c r="AJ1831" s="568" t="str">
        <f t="shared" ca="1" si="127"/>
        <v/>
      </c>
      <c r="AK1831" s="568"/>
      <c r="AL1831" s="568" t="str">
        <f t="shared" ca="1" si="128"/>
        <v/>
      </c>
      <c r="AM1831" s="568"/>
      <c r="AN1831" s="568" t="str">
        <f t="shared" ca="1" si="129"/>
        <v/>
      </c>
      <c r="AO1831" s="568"/>
      <c r="AQ1831" s="187" t="str">
        <f t="shared" ca="1" si="130"/>
        <v/>
      </c>
      <c r="AR1831" s="568" t="str">
        <f t="shared" ca="1" si="131"/>
        <v/>
      </c>
      <c r="AS1831" s="568"/>
      <c r="AT1831" s="568" t="str">
        <f t="shared" ca="1" si="132"/>
        <v/>
      </c>
      <c r="AU1831" s="568"/>
      <c r="AV1831" s="568" t="str">
        <f t="shared" ca="1" si="133"/>
        <v/>
      </c>
      <c r="AW1831" s="568"/>
      <c r="AX1831" s="568" t="str">
        <f t="shared" ca="1" si="134"/>
        <v/>
      </c>
      <c r="AY1831" s="568"/>
      <c r="BA1831" s="187" t="str">
        <f t="shared" ca="1" si="135"/>
        <v/>
      </c>
      <c r="BB1831" s="568" t="str">
        <f t="shared" ca="1" si="136"/>
        <v/>
      </c>
      <c r="BC1831" s="568"/>
      <c r="BD1831" s="568" t="str">
        <f t="shared" ca="1" si="137"/>
        <v/>
      </c>
      <c r="BE1831" s="568"/>
      <c r="BF1831" s="568" t="str">
        <f t="shared" ca="1" si="138"/>
        <v/>
      </c>
      <c r="BG1831" s="568"/>
      <c r="BH1831" s="568" t="str">
        <f t="shared" ca="1" si="139"/>
        <v/>
      </c>
      <c r="BI1831" s="568"/>
      <c r="BK1831" s="187" t="str">
        <f t="shared" ca="1" si="140"/>
        <v/>
      </c>
      <c r="BL1831" s="568" t="str">
        <f t="shared" ca="1" si="141"/>
        <v/>
      </c>
      <c r="BM1831" s="568"/>
      <c r="BN1831" s="568" t="str">
        <f t="shared" ca="1" si="142"/>
        <v/>
      </c>
      <c r="BO1831" s="568"/>
      <c r="BP1831" s="568" t="str">
        <f t="shared" ca="1" si="143"/>
        <v/>
      </c>
      <c r="BQ1831" s="568"/>
      <c r="BR1831" s="568" t="str">
        <f t="shared" ca="1" si="144"/>
        <v/>
      </c>
      <c r="BS1831" s="568"/>
      <c r="BU1831" s="187" t="str">
        <f t="shared" ca="1" si="145"/>
        <v/>
      </c>
      <c r="BV1831" s="568" t="str">
        <f t="shared" ca="1" si="146"/>
        <v/>
      </c>
      <c r="BW1831" s="568"/>
      <c r="BX1831" s="568" t="str">
        <f t="shared" ca="1" si="147"/>
        <v/>
      </c>
      <c r="BY1831" s="568"/>
      <c r="BZ1831" s="568" t="str">
        <f t="shared" ca="1" si="148"/>
        <v/>
      </c>
      <c r="CA1831" s="568"/>
      <c r="CB1831" s="568" t="str">
        <f t="shared" ca="1" si="149"/>
        <v/>
      </c>
      <c r="CC1831" s="568"/>
      <c r="CE1831" s="187" t="str">
        <f t="shared" ca="1" si="150"/>
        <v/>
      </c>
      <c r="CF1831" s="568" t="str">
        <f t="shared" ca="1" si="151"/>
        <v/>
      </c>
      <c r="CG1831" s="568"/>
      <c r="CH1831" s="568" t="str">
        <f t="shared" ca="1" si="152"/>
        <v/>
      </c>
      <c r="CI1831" s="568"/>
      <c r="CJ1831" s="568" t="str">
        <f t="shared" ca="1" si="153"/>
        <v/>
      </c>
      <c r="CK1831" s="568"/>
      <c r="CL1831" s="568" t="str">
        <f t="shared" ca="1" si="154"/>
        <v/>
      </c>
      <c r="CM1831" s="568"/>
      <c r="CO1831" s="187" t="str">
        <f t="shared" ca="1" si="155"/>
        <v/>
      </c>
      <c r="CP1831" s="568" t="str">
        <f t="shared" ca="1" si="156"/>
        <v/>
      </c>
      <c r="CQ1831" s="568"/>
      <c r="CR1831" s="568" t="str">
        <f t="shared" ca="1" si="157"/>
        <v/>
      </c>
      <c r="CS1831" s="568"/>
      <c r="CT1831" s="568" t="str">
        <f t="shared" ca="1" si="158"/>
        <v/>
      </c>
      <c r="CU1831" s="568"/>
      <c r="CV1831" s="568" t="str">
        <f t="shared" ca="1" si="159"/>
        <v/>
      </c>
      <c r="CW1831" s="568"/>
      <c r="CY1831" s="187" t="str">
        <f t="shared" ca="1" si="160"/>
        <v/>
      </c>
      <c r="CZ1831" s="568" t="str">
        <f t="shared" ca="1" si="161"/>
        <v/>
      </c>
      <c r="DA1831" s="568"/>
      <c r="DB1831" s="568" t="str">
        <f t="shared" ca="1" si="162"/>
        <v/>
      </c>
      <c r="DC1831" s="568"/>
      <c r="DD1831" s="568" t="str">
        <f t="shared" ca="1" si="163"/>
        <v/>
      </c>
      <c r="DE1831" s="568"/>
      <c r="DF1831" s="568" t="str">
        <f t="shared" ca="1" si="164"/>
        <v/>
      </c>
      <c r="DG1831" s="568"/>
      <c r="DI1831" s="187" t="str">
        <f t="shared" ca="1" si="165"/>
        <v/>
      </c>
      <c r="DJ1831" s="568" t="str">
        <f t="shared" ca="1" si="166"/>
        <v/>
      </c>
      <c r="DK1831" s="568"/>
      <c r="DL1831" s="568" t="str">
        <f t="shared" ca="1" si="167"/>
        <v/>
      </c>
      <c r="DM1831" s="568"/>
      <c r="DN1831" s="568" t="str">
        <f t="shared" ca="1" si="168"/>
        <v/>
      </c>
      <c r="DO1831" s="568"/>
      <c r="DP1831" s="568" t="str">
        <f t="shared" ca="1" si="169"/>
        <v/>
      </c>
      <c r="DQ1831" s="568"/>
      <c r="DS1831" s="187" t="str">
        <f t="shared" ca="1" si="170"/>
        <v/>
      </c>
      <c r="DT1831" s="568" t="str">
        <f t="shared" ca="1" si="171"/>
        <v/>
      </c>
      <c r="DU1831" s="568"/>
      <c r="DV1831" s="568" t="str">
        <f t="shared" ca="1" si="172"/>
        <v/>
      </c>
      <c r="DW1831" s="568"/>
      <c r="DX1831" s="568" t="str">
        <f t="shared" ca="1" si="173"/>
        <v/>
      </c>
      <c r="DY1831" s="568"/>
      <c r="DZ1831" s="568" t="str">
        <f t="shared" ca="1" si="174"/>
        <v/>
      </c>
      <c r="EA1831" s="568"/>
      <c r="EC1831" s="187" t="str">
        <f t="shared" ca="1" si="175"/>
        <v/>
      </c>
      <c r="ED1831" s="568" t="str">
        <f t="shared" ca="1" si="176"/>
        <v/>
      </c>
      <c r="EE1831" s="568"/>
      <c r="EF1831" s="568" t="str">
        <f t="shared" ca="1" si="177"/>
        <v/>
      </c>
      <c r="EG1831" s="568"/>
      <c r="EH1831" s="568" t="str">
        <f t="shared" ca="1" si="178"/>
        <v/>
      </c>
      <c r="EI1831" s="568"/>
      <c r="EJ1831" s="568" t="str">
        <f t="shared" ca="1" si="179"/>
        <v/>
      </c>
      <c r="EK1831" s="568"/>
      <c r="EM1831" s="187" t="str">
        <f t="shared" ca="1" si="180"/>
        <v/>
      </c>
      <c r="EN1831" s="568" t="str">
        <f t="shared" ca="1" si="181"/>
        <v/>
      </c>
      <c r="EO1831" s="568"/>
      <c r="EP1831" s="568" t="str">
        <f t="shared" ca="1" si="182"/>
        <v/>
      </c>
      <c r="EQ1831" s="568"/>
      <c r="ER1831" s="568" t="str">
        <f t="shared" ca="1" si="183"/>
        <v/>
      </c>
      <c r="ES1831" s="568"/>
      <c r="ET1831" s="568" t="str">
        <f t="shared" ca="1" si="184"/>
        <v/>
      </c>
      <c r="EU1831" s="568"/>
      <c r="EW1831" s="187" t="str">
        <f t="shared" ca="1" si="185"/>
        <v/>
      </c>
      <c r="EX1831" s="568" t="str">
        <f t="shared" ca="1" si="186"/>
        <v/>
      </c>
      <c r="EY1831" s="568"/>
      <c r="EZ1831" s="568" t="str">
        <f t="shared" ca="1" si="187"/>
        <v/>
      </c>
      <c r="FA1831" s="568"/>
      <c r="FB1831" s="568" t="str">
        <f t="shared" ca="1" si="188"/>
        <v/>
      </c>
      <c r="FC1831" s="568"/>
      <c r="FD1831" s="568" t="str">
        <f t="shared" ca="1" si="189"/>
        <v/>
      </c>
      <c r="FE1831" s="568"/>
      <c r="FG1831" s="187" t="str">
        <f t="shared" ca="1" si="190"/>
        <v/>
      </c>
      <c r="FH1831" s="568" t="str">
        <f t="shared" ca="1" si="191"/>
        <v/>
      </c>
      <c r="FI1831" s="568"/>
      <c r="FJ1831" s="568" t="str">
        <f t="shared" ca="1" si="192"/>
        <v/>
      </c>
      <c r="FK1831" s="568"/>
      <c r="FL1831" s="568" t="str">
        <f t="shared" ca="1" si="193"/>
        <v/>
      </c>
      <c r="FM1831" s="568"/>
      <c r="FN1831" s="568" t="str">
        <f t="shared" ca="1" si="194"/>
        <v/>
      </c>
      <c r="FO1831" s="568"/>
    </row>
    <row r="1832" spans="1:171" hidden="1">
      <c r="A1832" s="22">
        <v>60</v>
      </c>
      <c r="B1832" s="22" t="str">
        <f ca="1">IF(ISERROR(INDEX(WS,ROWS($A$1773:$A1832))),"",MID(INDEX(WS,ROWS($A$1773:$A1832)), FIND("]",INDEX(WS,ROWS($A$1773:$A1832)))+1,32))&amp;T(NOW())</f>
        <v/>
      </c>
      <c r="C1832" s="187" t="str">
        <f t="shared" ca="1" si="195"/>
        <v/>
      </c>
      <c r="D1832" s="568" t="str">
        <f t="shared" ca="1" si="111"/>
        <v/>
      </c>
      <c r="E1832" s="568"/>
      <c r="F1832" s="568" t="str">
        <f t="shared" ca="1" si="112"/>
        <v/>
      </c>
      <c r="G1832" s="568"/>
      <c r="H1832" s="568" t="str">
        <f t="shared" ca="1" si="113"/>
        <v/>
      </c>
      <c r="I1832" s="568"/>
      <c r="J1832" s="568" t="str">
        <f t="shared" ca="1" si="114"/>
        <v/>
      </c>
      <c r="K1832" s="568"/>
      <c r="M1832" s="187" t="str">
        <f t="shared" ca="1" si="115"/>
        <v/>
      </c>
      <c r="N1832" s="568" t="str">
        <f t="shared" ca="1" si="116"/>
        <v/>
      </c>
      <c r="O1832" s="568"/>
      <c r="P1832" s="568" t="str">
        <f t="shared" ca="1" si="117"/>
        <v/>
      </c>
      <c r="Q1832" s="568"/>
      <c r="R1832" s="568" t="str">
        <f t="shared" ca="1" si="118"/>
        <v/>
      </c>
      <c r="S1832" s="568"/>
      <c r="T1832" s="568" t="str">
        <f t="shared" ca="1" si="119"/>
        <v/>
      </c>
      <c r="U1832" s="568"/>
      <c r="W1832" s="187" t="str">
        <f t="shared" ca="1" si="120"/>
        <v/>
      </c>
      <c r="X1832" s="568" t="str">
        <f t="shared" ca="1" si="121"/>
        <v/>
      </c>
      <c r="Y1832" s="568"/>
      <c r="Z1832" s="568" t="str">
        <f t="shared" ca="1" si="122"/>
        <v/>
      </c>
      <c r="AA1832" s="568"/>
      <c r="AB1832" s="568" t="str">
        <f t="shared" ca="1" si="123"/>
        <v/>
      </c>
      <c r="AC1832" s="568"/>
      <c r="AD1832" s="568" t="str">
        <f t="shared" ca="1" si="124"/>
        <v/>
      </c>
      <c r="AE1832" s="568"/>
      <c r="AG1832" s="187" t="str">
        <f t="shared" ca="1" si="125"/>
        <v/>
      </c>
      <c r="AH1832" s="568" t="str">
        <f t="shared" ca="1" si="126"/>
        <v/>
      </c>
      <c r="AI1832" s="568"/>
      <c r="AJ1832" s="568" t="str">
        <f t="shared" ca="1" si="127"/>
        <v/>
      </c>
      <c r="AK1832" s="568"/>
      <c r="AL1832" s="568" t="str">
        <f t="shared" ca="1" si="128"/>
        <v/>
      </c>
      <c r="AM1832" s="568"/>
      <c r="AN1832" s="568" t="str">
        <f t="shared" ca="1" si="129"/>
        <v/>
      </c>
      <c r="AO1832" s="568"/>
      <c r="AQ1832" s="187" t="str">
        <f t="shared" ca="1" si="130"/>
        <v/>
      </c>
      <c r="AR1832" s="568" t="str">
        <f t="shared" ca="1" si="131"/>
        <v/>
      </c>
      <c r="AS1832" s="568"/>
      <c r="AT1832" s="568" t="str">
        <f t="shared" ca="1" si="132"/>
        <v/>
      </c>
      <c r="AU1832" s="568"/>
      <c r="AV1832" s="568" t="str">
        <f t="shared" ca="1" si="133"/>
        <v/>
      </c>
      <c r="AW1832" s="568"/>
      <c r="AX1832" s="568" t="str">
        <f t="shared" ca="1" si="134"/>
        <v/>
      </c>
      <c r="AY1832" s="568"/>
      <c r="BA1832" s="187" t="str">
        <f t="shared" ca="1" si="135"/>
        <v/>
      </c>
      <c r="BB1832" s="568" t="str">
        <f t="shared" ca="1" si="136"/>
        <v/>
      </c>
      <c r="BC1832" s="568"/>
      <c r="BD1832" s="568" t="str">
        <f t="shared" ca="1" si="137"/>
        <v/>
      </c>
      <c r="BE1832" s="568"/>
      <c r="BF1832" s="568" t="str">
        <f t="shared" ca="1" si="138"/>
        <v/>
      </c>
      <c r="BG1832" s="568"/>
      <c r="BH1832" s="568" t="str">
        <f t="shared" ca="1" si="139"/>
        <v/>
      </c>
      <c r="BI1832" s="568"/>
      <c r="BK1832" s="187" t="str">
        <f t="shared" ca="1" si="140"/>
        <v/>
      </c>
      <c r="BL1832" s="568" t="str">
        <f t="shared" ca="1" si="141"/>
        <v/>
      </c>
      <c r="BM1832" s="568"/>
      <c r="BN1832" s="568" t="str">
        <f t="shared" ca="1" si="142"/>
        <v/>
      </c>
      <c r="BO1832" s="568"/>
      <c r="BP1832" s="568" t="str">
        <f t="shared" ca="1" si="143"/>
        <v/>
      </c>
      <c r="BQ1832" s="568"/>
      <c r="BR1832" s="568" t="str">
        <f t="shared" ca="1" si="144"/>
        <v/>
      </c>
      <c r="BS1832" s="568"/>
      <c r="BU1832" s="187" t="str">
        <f t="shared" ca="1" si="145"/>
        <v/>
      </c>
      <c r="BV1832" s="568" t="str">
        <f t="shared" ca="1" si="146"/>
        <v/>
      </c>
      <c r="BW1832" s="568"/>
      <c r="BX1832" s="568" t="str">
        <f t="shared" ca="1" si="147"/>
        <v/>
      </c>
      <c r="BY1832" s="568"/>
      <c r="BZ1832" s="568" t="str">
        <f t="shared" ca="1" si="148"/>
        <v/>
      </c>
      <c r="CA1832" s="568"/>
      <c r="CB1832" s="568" t="str">
        <f t="shared" ca="1" si="149"/>
        <v/>
      </c>
      <c r="CC1832" s="568"/>
      <c r="CE1832" s="187" t="str">
        <f t="shared" ca="1" si="150"/>
        <v/>
      </c>
      <c r="CF1832" s="568" t="str">
        <f t="shared" ca="1" si="151"/>
        <v/>
      </c>
      <c r="CG1832" s="568"/>
      <c r="CH1832" s="568" t="str">
        <f t="shared" ca="1" si="152"/>
        <v/>
      </c>
      <c r="CI1832" s="568"/>
      <c r="CJ1832" s="568" t="str">
        <f t="shared" ca="1" si="153"/>
        <v/>
      </c>
      <c r="CK1832" s="568"/>
      <c r="CL1832" s="568" t="str">
        <f t="shared" ca="1" si="154"/>
        <v/>
      </c>
      <c r="CM1832" s="568"/>
      <c r="CO1832" s="187" t="str">
        <f t="shared" ca="1" si="155"/>
        <v/>
      </c>
      <c r="CP1832" s="568" t="str">
        <f t="shared" ca="1" si="156"/>
        <v/>
      </c>
      <c r="CQ1832" s="568"/>
      <c r="CR1832" s="568" t="str">
        <f t="shared" ca="1" si="157"/>
        <v/>
      </c>
      <c r="CS1832" s="568"/>
      <c r="CT1832" s="568" t="str">
        <f t="shared" ca="1" si="158"/>
        <v/>
      </c>
      <c r="CU1832" s="568"/>
      <c r="CV1832" s="568" t="str">
        <f t="shared" ca="1" si="159"/>
        <v/>
      </c>
      <c r="CW1832" s="568"/>
      <c r="CY1832" s="187" t="str">
        <f t="shared" ca="1" si="160"/>
        <v/>
      </c>
      <c r="CZ1832" s="568" t="str">
        <f t="shared" ca="1" si="161"/>
        <v/>
      </c>
      <c r="DA1832" s="568"/>
      <c r="DB1832" s="568" t="str">
        <f t="shared" ca="1" si="162"/>
        <v/>
      </c>
      <c r="DC1832" s="568"/>
      <c r="DD1832" s="568" t="str">
        <f t="shared" ca="1" si="163"/>
        <v/>
      </c>
      <c r="DE1832" s="568"/>
      <c r="DF1832" s="568" t="str">
        <f t="shared" ca="1" si="164"/>
        <v/>
      </c>
      <c r="DG1832" s="568"/>
      <c r="DI1832" s="187" t="str">
        <f t="shared" ca="1" si="165"/>
        <v/>
      </c>
      <c r="DJ1832" s="568" t="str">
        <f t="shared" ca="1" si="166"/>
        <v/>
      </c>
      <c r="DK1832" s="568"/>
      <c r="DL1832" s="568" t="str">
        <f t="shared" ca="1" si="167"/>
        <v/>
      </c>
      <c r="DM1832" s="568"/>
      <c r="DN1832" s="568" t="str">
        <f t="shared" ca="1" si="168"/>
        <v/>
      </c>
      <c r="DO1832" s="568"/>
      <c r="DP1832" s="568" t="str">
        <f t="shared" ca="1" si="169"/>
        <v/>
      </c>
      <c r="DQ1832" s="568"/>
      <c r="DS1832" s="187" t="str">
        <f t="shared" ca="1" si="170"/>
        <v/>
      </c>
      <c r="DT1832" s="568" t="str">
        <f t="shared" ca="1" si="171"/>
        <v/>
      </c>
      <c r="DU1832" s="568"/>
      <c r="DV1832" s="568" t="str">
        <f t="shared" ca="1" si="172"/>
        <v/>
      </c>
      <c r="DW1832" s="568"/>
      <c r="DX1832" s="568" t="str">
        <f t="shared" ca="1" si="173"/>
        <v/>
      </c>
      <c r="DY1832" s="568"/>
      <c r="DZ1832" s="568" t="str">
        <f t="shared" ca="1" si="174"/>
        <v/>
      </c>
      <c r="EA1832" s="568"/>
      <c r="EC1832" s="187" t="str">
        <f t="shared" ca="1" si="175"/>
        <v/>
      </c>
      <c r="ED1832" s="568" t="str">
        <f t="shared" ca="1" si="176"/>
        <v/>
      </c>
      <c r="EE1832" s="568"/>
      <c r="EF1832" s="568" t="str">
        <f t="shared" ca="1" si="177"/>
        <v/>
      </c>
      <c r="EG1832" s="568"/>
      <c r="EH1832" s="568" t="str">
        <f t="shared" ca="1" si="178"/>
        <v/>
      </c>
      <c r="EI1832" s="568"/>
      <c r="EJ1832" s="568" t="str">
        <f t="shared" ca="1" si="179"/>
        <v/>
      </c>
      <c r="EK1832" s="568"/>
      <c r="EM1832" s="187" t="str">
        <f t="shared" ca="1" si="180"/>
        <v/>
      </c>
      <c r="EN1832" s="568" t="str">
        <f t="shared" ca="1" si="181"/>
        <v/>
      </c>
      <c r="EO1832" s="568"/>
      <c r="EP1832" s="568" t="str">
        <f t="shared" ca="1" si="182"/>
        <v/>
      </c>
      <c r="EQ1832" s="568"/>
      <c r="ER1832" s="568" t="str">
        <f t="shared" ca="1" si="183"/>
        <v/>
      </c>
      <c r="ES1832" s="568"/>
      <c r="ET1832" s="568" t="str">
        <f t="shared" ca="1" si="184"/>
        <v/>
      </c>
      <c r="EU1832" s="568"/>
      <c r="EW1832" s="187" t="str">
        <f t="shared" ca="1" si="185"/>
        <v/>
      </c>
      <c r="EX1832" s="568" t="str">
        <f t="shared" ca="1" si="186"/>
        <v/>
      </c>
      <c r="EY1832" s="568"/>
      <c r="EZ1832" s="568" t="str">
        <f t="shared" ca="1" si="187"/>
        <v/>
      </c>
      <c r="FA1832" s="568"/>
      <c r="FB1832" s="568" t="str">
        <f t="shared" ca="1" si="188"/>
        <v/>
      </c>
      <c r="FC1832" s="568"/>
      <c r="FD1832" s="568" t="str">
        <f t="shared" ca="1" si="189"/>
        <v/>
      </c>
      <c r="FE1832" s="568"/>
      <c r="FG1832" s="187" t="str">
        <f t="shared" ca="1" si="190"/>
        <v/>
      </c>
      <c r="FH1832" s="568" t="str">
        <f t="shared" ca="1" si="191"/>
        <v/>
      </c>
      <c r="FI1832" s="568"/>
      <c r="FJ1832" s="568" t="str">
        <f t="shared" ca="1" si="192"/>
        <v/>
      </c>
      <c r="FK1832" s="568"/>
      <c r="FL1832" s="568" t="str">
        <f t="shared" ca="1" si="193"/>
        <v/>
      </c>
      <c r="FM1832" s="568"/>
      <c r="FN1832" s="568" t="str">
        <f t="shared" ca="1" si="194"/>
        <v/>
      </c>
      <c r="FO1832" s="568"/>
    </row>
    <row r="1833" spans="1:171" hidden="1">
      <c r="A1833" s="22">
        <v>61</v>
      </c>
      <c r="B1833" s="22" t="str">
        <f ca="1">IF(ISERROR(INDEX(WS,ROWS($A$1773:$A1833))),"",MID(INDEX(WS,ROWS($A$1773:$A1833)), FIND("]",INDEX(WS,ROWS($A$1773:$A1833)))+1,32))&amp;T(NOW())</f>
        <v/>
      </c>
      <c r="C1833" s="187" t="str">
        <f t="shared" ca="1" si="195"/>
        <v/>
      </c>
      <c r="D1833" s="568" t="str">
        <f t="shared" ca="1" si="111"/>
        <v/>
      </c>
      <c r="E1833" s="568"/>
      <c r="F1833" s="568" t="str">
        <f t="shared" ca="1" si="112"/>
        <v/>
      </c>
      <c r="G1833" s="568"/>
      <c r="H1833" s="568" t="str">
        <f t="shared" ca="1" si="113"/>
        <v/>
      </c>
      <c r="I1833" s="568"/>
      <c r="J1833" s="568" t="str">
        <f t="shared" ca="1" si="114"/>
        <v/>
      </c>
      <c r="K1833" s="568"/>
      <c r="M1833" s="187" t="str">
        <f t="shared" ca="1" si="115"/>
        <v/>
      </c>
      <c r="N1833" s="568" t="str">
        <f t="shared" ca="1" si="116"/>
        <v/>
      </c>
      <c r="O1833" s="568"/>
      <c r="P1833" s="568" t="str">
        <f t="shared" ca="1" si="117"/>
        <v/>
      </c>
      <c r="Q1833" s="568"/>
      <c r="R1833" s="568" t="str">
        <f t="shared" ca="1" si="118"/>
        <v/>
      </c>
      <c r="S1833" s="568"/>
      <c r="T1833" s="568" t="str">
        <f t="shared" ca="1" si="119"/>
        <v/>
      </c>
      <c r="U1833" s="568"/>
      <c r="W1833" s="187" t="str">
        <f t="shared" ca="1" si="120"/>
        <v/>
      </c>
      <c r="X1833" s="568" t="str">
        <f t="shared" ca="1" si="121"/>
        <v/>
      </c>
      <c r="Y1833" s="568"/>
      <c r="Z1833" s="568" t="str">
        <f t="shared" ca="1" si="122"/>
        <v/>
      </c>
      <c r="AA1833" s="568"/>
      <c r="AB1833" s="568" t="str">
        <f t="shared" ca="1" si="123"/>
        <v/>
      </c>
      <c r="AC1833" s="568"/>
      <c r="AD1833" s="568" t="str">
        <f t="shared" ca="1" si="124"/>
        <v/>
      </c>
      <c r="AE1833" s="568"/>
      <c r="AG1833" s="187" t="str">
        <f t="shared" ca="1" si="125"/>
        <v/>
      </c>
      <c r="AH1833" s="568" t="str">
        <f t="shared" ca="1" si="126"/>
        <v/>
      </c>
      <c r="AI1833" s="568"/>
      <c r="AJ1833" s="568" t="str">
        <f t="shared" ca="1" si="127"/>
        <v/>
      </c>
      <c r="AK1833" s="568"/>
      <c r="AL1833" s="568" t="str">
        <f t="shared" ca="1" si="128"/>
        <v/>
      </c>
      <c r="AM1833" s="568"/>
      <c r="AN1833" s="568" t="str">
        <f t="shared" ca="1" si="129"/>
        <v/>
      </c>
      <c r="AO1833" s="568"/>
      <c r="AQ1833" s="187" t="str">
        <f t="shared" ca="1" si="130"/>
        <v/>
      </c>
      <c r="AR1833" s="568" t="str">
        <f t="shared" ca="1" si="131"/>
        <v/>
      </c>
      <c r="AS1833" s="568"/>
      <c r="AT1833" s="568" t="str">
        <f t="shared" ca="1" si="132"/>
        <v/>
      </c>
      <c r="AU1833" s="568"/>
      <c r="AV1833" s="568" t="str">
        <f t="shared" ca="1" si="133"/>
        <v/>
      </c>
      <c r="AW1833" s="568"/>
      <c r="AX1833" s="568" t="str">
        <f t="shared" ca="1" si="134"/>
        <v/>
      </c>
      <c r="AY1833" s="568"/>
      <c r="BA1833" s="187" t="str">
        <f t="shared" ca="1" si="135"/>
        <v/>
      </c>
      <c r="BB1833" s="568" t="str">
        <f t="shared" ca="1" si="136"/>
        <v/>
      </c>
      <c r="BC1833" s="568"/>
      <c r="BD1833" s="568" t="str">
        <f t="shared" ca="1" si="137"/>
        <v/>
      </c>
      <c r="BE1833" s="568"/>
      <c r="BF1833" s="568" t="str">
        <f t="shared" ca="1" si="138"/>
        <v/>
      </c>
      <c r="BG1833" s="568"/>
      <c r="BH1833" s="568" t="str">
        <f t="shared" ca="1" si="139"/>
        <v/>
      </c>
      <c r="BI1833" s="568"/>
      <c r="BK1833" s="187" t="str">
        <f t="shared" ca="1" si="140"/>
        <v/>
      </c>
      <c r="BL1833" s="568" t="str">
        <f t="shared" ca="1" si="141"/>
        <v/>
      </c>
      <c r="BM1833" s="568"/>
      <c r="BN1833" s="568" t="str">
        <f t="shared" ca="1" si="142"/>
        <v/>
      </c>
      <c r="BO1833" s="568"/>
      <c r="BP1833" s="568" t="str">
        <f t="shared" ca="1" si="143"/>
        <v/>
      </c>
      <c r="BQ1833" s="568"/>
      <c r="BR1833" s="568" t="str">
        <f t="shared" ca="1" si="144"/>
        <v/>
      </c>
      <c r="BS1833" s="568"/>
      <c r="BU1833" s="187" t="str">
        <f t="shared" ca="1" si="145"/>
        <v/>
      </c>
      <c r="BV1833" s="568" t="str">
        <f t="shared" ca="1" si="146"/>
        <v/>
      </c>
      <c r="BW1833" s="568"/>
      <c r="BX1833" s="568" t="str">
        <f t="shared" ca="1" si="147"/>
        <v/>
      </c>
      <c r="BY1833" s="568"/>
      <c r="BZ1833" s="568" t="str">
        <f t="shared" ca="1" si="148"/>
        <v/>
      </c>
      <c r="CA1833" s="568"/>
      <c r="CB1833" s="568" t="str">
        <f t="shared" ca="1" si="149"/>
        <v/>
      </c>
      <c r="CC1833" s="568"/>
      <c r="CE1833" s="187" t="str">
        <f t="shared" ca="1" si="150"/>
        <v/>
      </c>
      <c r="CF1833" s="568" t="str">
        <f t="shared" ca="1" si="151"/>
        <v/>
      </c>
      <c r="CG1833" s="568"/>
      <c r="CH1833" s="568" t="str">
        <f t="shared" ca="1" si="152"/>
        <v/>
      </c>
      <c r="CI1833" s="568"/>
      <c r="CJ1833" s="568" t="str">
        <f t="shared" ca="1" si="153"/>
        <v/>
      </c>
      <c r="CK1833" s="568"/>
      <c r="CL1833" s="568" t="str">
        <f t="shared" ca="1" si="154"/>
        <v/>
      </c>
      <c r="CM1833" s="568"/>
      <c r="CO1833" s="187" t="str">
        <f t="shared" ca="1" si="155"/>
        <v/>
      </c>
      <c r="CP1833" s="568" t="str">
        <f t="shared" ca="1" si="156"/>
        <v/>
      </c>
      <c r="CQ1833" s="568"/>
      <c r="CR1833" s="568" t="str">
        <f t="shared" ca="1" si="157"/>
        <v/>
      </c>
      <c r="CS1833" s="568"/>
      <c r="CT1833" s="568" t="str">
        <f t="shared" ca="1" si="158"/>
        <v/>
      </c>
      <c r="CU1833" s="568"/>
      <c r="CV1833" s="568" t="str">
        <f t="shared" ca="1" si="159"/>
        <v/>
      </c>
      <c r="CW1833" s="568"/>
      <c r="CY1833" s="187" t="str">
        <f t="shared" ca="1" si="160"/>
        <v/>
      </c>
      <c r="CZ1833" s="568" t="str">
        <f t="shared" ca="1" si="161"/>
        <v/>
      </c>
      <c r="DA1833" s="568"/>
      <c r="DB1833" s="568" t="str">
        <f t="shared" ca="1" si="162"/>
        <v/>
      </c>
      <c r="DC1833" s="568"/>
      <c r="DD1833" s="568" t="str">
        <f t="shared" ca="1" si="163"/>
        <v/>
      </c>
      <c r="DE1833" s="568"/>
      <c r="DF1833" s="568" t="str">
        <f t="shared" ca="1" si="164"/>
        <v/>
      </c>
      <c r="DG1833" s="568"/>
      <c r="DI1833" s="187" t="str">
        <f t="shared" ca="1" si="165"/>
        <v/>
      </c>
      <c r="DJ1833" s="568" t="str">
        <f t="shared" ca="1" si="166"/>
        <v/>
      </c>
      <c r="DK1833" s="568"/>
      <c r="DL1833" s="568" t="str">
        <f t="shared" ca="1" si="167"/>
        <v/>
      </c>
      <c r="DM1833" s="568"/>
      <c r="DN1833" s="568" t="str">
        <f t="shared" ca="1" si="168"/>
        <v/>
      </c>
      <c r="DO1833" s="568"/>
      <c r="DP1833" s="568" t="str">
        <f t="shared" ca="1" si="169"/>
        <v/>
      </c>
      <c r="DQ1833" s="568"/>
      <c r="DS1833" s="187" t="str">
        <f t="shared" ca="1" si="170"/>
        <v/>
      </c>
      <c r="DT1833" s="568" t="str">
        <f t="shared" ca="1" si="171"/>
        <v/>
      </c>
      <c r="DU1833" s="568"/>
      <c r="DV1833" s="568" t="str">
        <f t="shared" ca="1" si="172"/>
        <v/>
      </c>
      <c r="DW1833" s="568"/>
      <c r="DX1833" s="568" t="str">
        <f t="shared" ca="1" si="173"/>
        <v/>
      </c>
      <c r="DY1833" s="568"/>
      <c r="DZ1833" s="568" t="str">
        <f t="shared" ca="1" si="174"/>
        <v/>
      </c>
      <c r="EA1833" s="568"/>
      <c r="EC1833" s="187" t="str">
        <f t="shared" ca="1" si="175"/>
        <v/>
      </c>
      <c r="ED1833" s="568" t="str">
        <f t="shared" ca="1" si="176"/>
        <v/>
      </c>
      <c r="EE1833" s="568"/>
      <c r="EF1833" s="568" t="str">
        <f t="shared" ca="1" si="177"/>
        <v/>
      </c>
      <c r="EG1833" s="568"/>
      <c r="EH1833" s="568" t="str">
        <f t="shared" ca="1" si="178"/>
        <v/>
      </c>
      <c r="EI1833" s="568"/>
      <c r="EJ1833" s="568" t="str">
        <f t="shared" ca="1" si="179"/>
        <v/>
      </c>
      <c r="EK1833" s="568"/>
      <c r="EM1833" s="187" t="str">
        <f t="shared" ca="1" si="180"/>
        <v/>
      </c>
      <c r="EN1833" s="568" t="str">
        <f t="shared" ca="1" si="181"/>
        <v/>
      </c>
      <c r="EO1833" s="568"/>
      <c r="EP1833" s="568" t="str">
        <f t="shared" ca="1" si="182"/>
        <v/>
      </c>
      <c r="EQ1833" s="568"/>
      <c r="ER1833" s="568" t="str">
        <f t="shared" ca="1" si="183"/>
        <v/>
      </c>
      <c r="ES1833" s="568"/>
      <c r="ET1833" s="568" t="str">
        <f t="shared" ca="1" si="184"/>
        <v/>
      </c>
      <c r="EU1833" s="568"/>
      <c r="EW1833" s="187" t="str">
        <f t="shared" ca="1" si="185"/>
        <v/>
      </c>
      <c r="EX1833" s="568" t="str">
        <f t="shared" ca="1" si="186"/>
        <v/>
      </c>
      <c r="EY1833" s="568"/>
      <c r="EZ1833" s="568" t="str">
        <f t="shared" ca="1" si="187"/>
        <v/>
      </c>
      <c r="FA1833" s="568"/>
      <c r="FB1833" s="568" t="str">
        <f t="shared" ca="1" si="188"/>
        <v/>
      </c>
      <c r="FC1833" s="568"/>
      <c r="FD1833" s="568" t="str">
        <f t="shared" ca="1" si="189"/>
        <v/>
      </c>
      <c r="FE1833" s="568"/>
      <c r="FG1833" s="187" t="str">
        <f t="shared" ca="1" si="190"/>
        <v/>
      </c>
      <c r="FH1833" s="568" t="str">
        <f t="shared" ca="1" si="191"/>
        <v/>
      </c>
      <c r="FI1833" s="568"/>
      <c r="FJ1833" s="568" t="str">
        <f t="shared" ca="1" si="192"/>
        <v/>
      </c>
      <c r="FK1833" s="568"/>
      <c r="FL1833" s="568" t="str">
        <f t="shared" ca="1" si="193"/>
        <v/>
      </c>
      <c r="FM1833" s="568"/>
      <c r="FN1833" s="568" t="str">
        <f t="shared" ca="1" si="194"/>
        <v/>
      </c>
      <c r="FO1833" s="568"/>
    </row>
    <row r="1834" spans="1:171" hidden="1">
      <c r="A1834" s="22">
        <v>62</v>
      </c>
      <c r="B1834" s="22" t="str">
        <f ca="1">IF(ISERROR(INDEX(WS,ROWS($A$1773:$A1834))),"",MID(INDEX(WS,ROWS($A$1773:$A1834)), FIND("]",INDEX(WS,ROWS($A$1773:$A1834)))+1,32))&amp;T(NOW())</f>
        <v/>
      </c>
      <c r="C1834" s="187" t="str">
        <f t="shared" ca="1" si="195"/>
        <v/>
      </c>
      <c r="D1834" s="568" t="str">
        <f t="shared" ca="1" si="111"/>
        <v/>
      </c>
      <c r="E1834" s="568"/>
      <c r="F1834" s="568" t="str">
        <f t="shared" ca="1" si="112"/>
        <v/>
      </c>
      <c r="G1834" s="568"/>
      <c r="H1834" s="568" t="str">
        <f t="shared" ca="1" si="113"/>
        <v/>
      </c>
      <c r="I1834" s="568"/>
      <c r="J1834" s="568" t="str">
        <f t="shared" ca="1" si="114"/>
        <v/>
      </c>
      <c r="K1834" s="568"/>
      <c r="M1834" s="187" t="str">
        <f t="shared" ca="1" si="115"/>
        <v/>
      </c>
      <c r="N1834" s="568" t="str">
        <f t="shared" ca="1" si="116"/>
        <v/>
      </c>
      <c r="O1834" s="568"/>
      <c r="P1834" s="568" t="str">
        <f t="shared" ca="1" si="117"/>
        <v/>
      </c>
      <c r="Q1834" s="568"/>
      <c r="R1834" s="568" t="str">
        <f t="shared" ca="1" si="118"/>
        <v/>
      </c>
      <c r="S1834" s="568"/>
      <c r="T1834" s="568" t="str">
        <f t="shared" ca="1" si="119"/>
        <v/>
      </c>
      <c r="U1834" s="568"/>
      <c r="W1834" s="187" t="str">
        <f t="shared" ca="1" si="120"/>
        <v/>
      </c>
      <c r="X1834" s="568" t="str">
        <f t="shared" ca="1" si="121"/>
        <v/>
      </c>
      <c r="Y1834" s="568"/>
      <c r="Z1834" s="568" t="str">
        <f t="shared" ca="1" si="122"/>
        <v/>
      </c>
      <c r="AA1834" s="568"/>
      <c r="AB1834" s="568" t="str">
        <f t="shared" ca="1" si="123"/>
        <v/>
      </c>
      <c r="AC1834" s="568"/>
      <c r="AD1834" s="568" t="str">
        <f t="shared" ca="1" si="124"/>
        <v/>
      </c>
      <c r="AE1834" s="568"/>
      <c r="AG1834" s="187" t="str">
        <f t="shared" ca="1" si="125"/>
        <v/>
      </c>
      <c r="AH1834" s="568" t="str">
        <f t="shared" ca="1" si="126"/>
        <v/>
      </c>
      <c r="AI1834" s="568"/>
      <c r="AJ1834" s="568" t="str">
        <f t="shared" ca="1" si="127"/>
        <v/>
      </c>
      <c r="AK1834" s="568"/>
      <c r="AL1834" s="568" t="str">
        <f t="shared" ca="1" si="128"/>
        <v/>
      </c>
      <c r="AM1834" s="568"/>
      <c r="AN1834" s="568" t="str">
        <f t="shared" ca="1" si="129"/>
        <v/>
      </c>
      <c r="AO1834" s="568"/>
      <c r="AQ1834" s="187" t="str">
        <f t="shared" ca="1" si="130"/>
        <v/>
      </c>
      <c r="AR1834" s="568" t="str">
        <f t="shared" ca="1" si="131"/>
        <v/>
      </c>
      <c r="AS1834" s="568"/>
      <c r="AT1834" s="568" t="str">
        <f t="shared" ca="1" si="132"/>
        <v/>
      </c>
      <c r="AU1834" s="568"/>
      <c r="AV1834" s="568" t="str">
        <f t="shared" ca="1" si="133"/>
        <v/>
      </c>
      <c r="AW1834" s="568"/>
      <c r="AX1834" s="568" t="str">
        <f t="shared" ca="1" si="134"/>
        <v/>
      </c>
      <c r="AY1834" s="568"/>
      <c r="BA1834" s="187" t="str">
        <f t="shared" ca="1" si="135"/>
        <v/>
      </c>
      <c r="BB1834" s="568" t="str">
        <f t="shared" ca="1" si="136"/>
        <v/>
      </c>
      <c r="BC1834" s="568"/>
      <c r="BD1834" s="568" t="str">
        <f t="shared" ca="1" si="137"/>
        <v/>
      </c>
      <c r="BE1834" s="568"/>
      <c r="BF1834" s="568" t="str">
        <f t="shared" ca="1" si="138"/>
        <v/>
      </c>
      <c r="BG1834" s="568"/>
      <c r="BH1834" s="568" t="str">
        <f t="shared" ca="1" si="139"/>
        <v/>
      </c>
      <c r="BI1834" s="568"/>
      <c r="BK1834" s="187" t="str">
        <f t="shared" ca="1" si="140"/>
        <v/>
      </c>
      <c r="BL1834" s="568" t="str">
        <f t="shared" ca="1" si="141"/>
        <v/>
      </c>
      <c r="BM1834" s="568"/>
      <c r="BN1834" s="568" t="str">
        <f t="shared" ca="1" si="142"/>
        <v/>
      </c>
      <c r="BO1834" s="568"/>
      <c r="BP1834" s="568" t="str">
        <f t="shared" ca="1" si="143"/>
        <v/>
      </c>
      <c r="BQ1834" s="568"/>
      <c r="BR1834" s="568" t="str">
        <f t="shared" ca="1" si="144"/>
        <v/>
      </c>
      <c r="BS1834" s="568"/>
      <c r="BU1834" s="187" t="str">
        <f t="shared" ca="1" si="145"/>
        <v/>
      </c>
      <c r="BV1834" s="568" t="str">
        <f t="shared" ca="1" si="146"/>
        <v/>
      </c>
      <c r="BW1834" s="568"/>
      <c r="BX1834" s="568" t="str">
        <f t="shared" ca="1" si="147"/>
        <v/>
      </c>
      <c r="BY1834" s="568"/>
      <c r="BZ1834" s="568" t="str">
        <f t="shared" ca="1" si="148"/>
        <v/>
      </c>
      <c r="CA1834" s="568"/>
      <c r="CB1834" s="568" t="str">
        <f t="shared" ca="1" si="149"/>
        <v/>
      </c>
      <c r="CC1834" s="568"/>
      <c r="CE1834" s="187" t="str">
        <f t="shared" ca="1" si="150"/>
        <v/>
      </c>
      <c r="CF1834" s="568" t="str">
        <f t="shared" ca="1" si="151"/>
        <v/>
      </c>
      <c r="CG1834" s="568"/>
      <c r="CH1834" s="568" t="str">
        <f t="shared" ca="1" si="152"/>
        <v/>
      </c>
      <c r="CI1834" s="568"/>
      <c r="CJ1834" s="568" t="str">
        <f t="shared" ca="1" si="153"/>
        <v/>
      </c>
      <c r="CK1834" s="568"/>
      <c r="CL1834" s="568" t="str">
        <f t="shared" ca="1" si="154"/>
        <v/>
      </c>
      <c r="CM1834" s="568"/>
      <c r="CO1834" s="187" t="str">
        <f t="shared" ca="1" si="155"/>
        <v/>
      </c>
      <c r="CP1834" s="568" t="str">
        <f t="shared" ca="1" si="156"/>
        <v/>
      </c>
      <c r="CQ1834" s="568"/>
      <c r="CR1834" s="568" t="str">
        <f t="shared" ca="1" si="157"/>
        <v/>
      </c>
      <c r="CS1834" s="568"/>
      <c r="CT1834" s="568" t="str">
        <f t="shared" ca="1" si="158"/>
        <v/>
      </c>
      <c r="CU1834" s="568"/>
      <c r="CV1834" s="568" t="str">
        <f t="shared" ca="1" si="159"/>
        <v/>
      </c>
      <c r="CW1834" s="568"/>
      <c r="CY1834" s="187" t="str">
        <f t="shared" ca="1" si="160"/>
        <v/>
      </c>
      <c r="CZ1834" s="568" t="str">
        <f t="shared" ca="1" si="161"/>
        <v/>
      </c>
      <c r="DA1834" s="568"/>
      <c r="DB1834" s="568" t="str">
        <f t="shared" ca="1" si="162"/>
        <v/>
      </c>
      <c r="DC1834" s="568"/>
      <c r="DD1834" s="568" t="str">
        <f t="shared" ca="1" si="163"/>
        <v/>
      </c>
      <c r="DE1834" s="568"/>
      <c r="DF1834" s="568" t="str">
        <f t="shared" ca="1" si="164"/>
        <v/>
      </c>
      <c r="DG1834" s="568"/>
      <c r="DI1834" s="187" t="str">
        <f t="shared" ca="1" si="165"/>
        <v/>
      </c>
      <c r="DJ1834" s="568" t="str">
        <f t="shared" ca="1" si="166"/>
        <v/>
      </c>
      <c r="DK1834" s="568"/>
      <c r="DL1834" s="568" t="str">
        <f t="shared" ca="1" si="167"/>
        <v/>
      </c>
      <c r="DM1834" s="568"/>
      <c r="DN1834" s="568" t="str">
        <f t="shared" ca="1" si="168"/>
        <v/>
      </c>
      <c r="DO1834" s="568"/>
      <c r="DP1834" s="568" t="str">
        <f t="shared" ca="1" si="169"/>
        <v/>
      </c>
      <c r="DQ1834" s="568"/>
      <c r="DS1834" s="187" t="str">
        <f t="shared" ca="1" si="170"/>
        <v/>
      </c>
      <c r="DT1834" s="568" t="str">
        <f t="shared" ca="1" si="171"/>
        <v/>
      </c>
      <c r="DU1834" s="568"/>
      <c r="DV1834" s="568" t="str">
        <f t="shared" ca="1" si="172"/>
        <v/>
      </c>
      <c r="DW1834" s="568"/>
      <c r="DX1834" s="568" t="str">
        <f t="shared" ca="1" si="173"/>
        <v/>
      </c>
      <c r="DY1834" s="568"/>
      <c r="DZ1834" s="568" t="str">
        <f t="shared" ca="1" si="174"/>
        <v/>
      </c>
      <c r="EA1834" s="568"/>
      <c r="EC1834" s="187" t="str">
        <f t="shared" ca="1" si="175"/>
        <v/>
      </c>
      <c r="ED1834" s="568" t="str">
        <f t="shared" ca="1" si="176"/>
        <v/>
      </c>
      <c r="EE1834" s="568"/>
      <c r="EF1834" s="568" t="str">
        <f t="shared" ca="1" si="177"/>
        <v/>
      </c>
      <c r="EG1834" s="568"/>
      <c r="EH1834" s="568" t="str">
        <f t="shared" ca="1" si="178"/>
        <v/>
      </c>
      <c r="EI1834" s="568"/>
      <c r="EJ1834" s="568" t="str">
        <f t="shared" ca="1" si="179"/>
        <v/>
      </c>
      <c r="EK1834" s="568"/>
      <c r="EM1834" s="187" t="str">
        <f t="shared" ca="1" si="180"/>
        <v/>
      </c>
      <c r="EN1834" s="568" t="str">
        <f t="shared" ca="1" si="181"/>
        <v/>
      </c>
      <c r="EO1834" s="568"/>
      <c r="EP1834" s="568" t="str">
        <f t="shared" ca="1" si="182"/>
        <v/>
      </c>
      <c r="EQ1834" s="568"/>
      <c r="ER1834" s="568" t="str">
        <f t="shared" ca="1" si="183"/>
        <v/>
      </c>
      <c r="ES1834" s="568"/>
      <c r="ET1834" s="568" t="str">
        <f t="shared" ca="1" si="184"/>
        <v/>
      </c>
      <c r="EU1834" s="568"/>
      <c r="EW1834" s="187" t="str">
        <f t="shared" ca="1" si="185"/>
        <v/>
      </c>
      <c r="EX1834" s="568" t="str">
        <f t="shared" ca="1" si="186"/>
        <v/>
      </c>
      <c r="EY1834" s="568"/>
      <c r="EZ1834" s="568" t="str">
        <f t="shared" ca="1" si="187"/>
        <v/>
      </c>
      <c r="FA1834" s="568"/>
      <c r="FB1834" s="568" t="str">
        <f t="shared" ca="1" si="188"/>
        <v/>
      </c>
      <c r="FC1834" s="568"/>
      <c r="FD1834" s="568" t="str">
        <f t="shared" ca="1" si="189"/>
        <v/>
      </c>
      <c r="FE1834" s="568"/>
      <c r="FG1834" s="187" t="str">
        <f t="shared" ca="1" si="190"/>
        <v/>
      </c>
      <c r="FH1834" s="568" t="str">
        <f t="shared" ca="1" si="191"/>
        <v/>
      </c>
      <c r="FI1834" s="568"/>
      <c r="FJ1834" s="568" t="str">
        <f t="shared" ca="1" si="192"/>
        <v/>
      </c>
      <c r="FK1834" s="568"/>
      <c r="FL1834" s="568" t="str">
        <f t="shared" ca="1" si="193"/>
        <v/>
      </c>
      <c r="FM1834" s="568"/>
      <c r="FN1834" s="568" t="str">
        <f t="shared" ca="1" si="194"/>
        <v/>
      </c>
      <c r="FO1834" s="568"/>
    </row>
    <row r="1835" spans="1:171" hidden="1">
      <c r="A1835" s="22">
        <v>63</v>
      </c>
      <c r="B1835" s="22" t="str">
        <f ca="1">IF(ISERROR(INDEX(WS,ROWS($A$1773:$A1835))),"",MID(INDEX(WS,ROWS($A$1773:$A1835)), FIND("]",INDEX(WS,ROWS($A$1773:$A1835)))+1,32))&amp;T(NOW())</f>
        <v/>
      </c>
      <c r="C1835" s="187" t="str">
        <f t="shared" ca="1" si="195"/>
        <v/>
      </c>
      <c r="D1835" s="568" t="str">
        <f t="shared" ca="1" si="111"/>
        <v/>
      </c>
      <c r="E1835" s="568"/>
      <c r="F1835" s="568" t="str">
        <f t="shared" ca="1" si="112"/>
        <v/>
      </c>
      <c r="G1835" s="568"/>
      <c r="H1835" s="568" t="str">
        <f t="shared" ca="1" si="113"/>
        <v/>
      </c>
      <c r="I1835" s="568"/>
      <c r="J1835" s="568" t="str">
        <f t="shared" ca="1" si="114"/>
        <v/>
      </c>
      <c r="K1835" s="568"/>
      <c r="M1835" s="187" t="str">
        <f t="shared" ca="1" si="115"/>
        <v/>
      </c>
      <c r="N1835" s="568" t="str">
        <f t="shared" ca="1" si="116"/>
        <v/>
      </c>
      <c r="O1835" s="568"/>
      <c r="P1835" s="568" t="str">
        <f t="shared" ca="1" si="117"/>
        <v/>
      </c>
      <c r="Q1835" s="568"/>
      <c r="R1835" s="568" t="str">
        <f t="shared" ca="1" si="118"/>
        <v/>
      </c>
      <c r="S1835" s="568"/>
      <c r="T1835" s="568" t="str">
        <f t="shared" ca="1" si="119"/>
        <v/>
      </c>
      <c r="U1835" s="568"/>
      <c r="W1835" s="187" t="str">
        <f t="shared" ca="1" si="120"/>
        <v/>
      </c>
      <c r="X1835" s="568" t="str">
        <f t="shared" ca="1" si="121"/>
        <v/>
      </c>
      <c r="Y1835" s="568"/>
      <c r="Z1835" s="568" t="str">
        <f t="shared" ca="1" si="122"/>
        <v/>
      </c>
      <c r="AA1835" s="568"/>
      <c r="AB1835" s="568" t="str">
        <f t="shared" ca="1" si="123"/>
        <v/>
      </c>
      <c r="AC1835" s="568"/>
      <c r="AD1835" s="568" t="str">
        <f t="shared" ca="1" si="124"/>
        <v/>
      </c>
      <c r="AE1835" s="568"/>
      <c r="AG1835" s="187" t="str">
        <f t="shared" ca="1" si="125"/>
        <v/>
      </c>
      <c r="AH1835" s="568" t="str">
        <f t="shared" ca="1" si="126"/>
        <v/>
      </c>
      <c r="AI1835" s="568"/>
      <c r="AJ1835" s="568" t="str">
        <f t="shared" ca="1" si="127"/>
        <v/>
      </c>
      <c r="AK1835" s="568"/>
      <c r="AL1835" s="568" t="str">
        <f t="shared" ca="1" si="128"/>
        <v/>
      </c>
      <c r="AM1835" s="568"/>
      <c r="AN1835" s="568" t="str">
        <f t="shared" ca="1" si="129"/>
        <v/>
      </c>
      <c r="AO1835" s="568"/>
      <c r="AQ1835" s="187" t="str">
        <f t="shared" ca="1" si="130"/>
        <v/>
      </c>
      <c r="AR1835" s="568" t="str">
        <f t="shared" ca="1" si="131"/>
        <v/>
      </c>
      <c r="AS1835" s="568"/>
      <c r="AT1835" s="568" t="str">
        <f t="shared" ca="1" si="132"/>
        <v/>
      </c>
      <c r="AU1835" s="568"/>
      <c r="AV1835" s="568" t="str">
        <f t="shared" ca="1" si="133"/>
        <v/>
      </c>
      <c r="AW1835" s="568"/>
      <c r="AX1835" s="568" t="str">
        <f t="shared" ca="1" si="134"/>
        <v/>
      </c>
      <c r="AY1835" s="568"/>
      <c r="BA1835" s="187" t="str">
        <f t="shared" ca="1" si="135"/>
        <v/>
      </c>
      <c r="BB1835" s="568" t="str">
        <f t="shared" ca="1" si="136"/>
        <v/>
      </c>
      <c r="BC1835" s="568"/>
      <c r="BD1835" s="568" t="str">
        <f t="shared" ca="1" si="137"/>
        <v/>
      </c>
      <c r="BE1835" s="568"/>
      <c r="BF1835" s="568" t="str">
        <f t="shared" ca="1" si="138"/>
        <v/>
      </c>
      <c r="BG1835" s="568"/>
      <c r="BH1835" s="568" t="str">
        <f t="shared" ca="1" si="139"/>
        <v/>
      </c>
      <c r="BI1835" s="568"/>
      <c r="BK1835" s="187" t="str">
        <f t="shared" ca="1" si="140"/>
        <v/>
      </c>
      <c r="BL1835" s="568" t="str">
        <f t="shared" ca="1" si="141"/>
        <v/>
      </c>
      <c r="BM1835" s="568"/>
      <c r="BN1835" s="568" t="str">
        <f t="shared" ca="1" si="142"/>
        <v/>
      </c>
      <c r="BO1835" s="568"/>
      <c r="BP1835" s="568" t="str">
        <f t="shared" ca="1" si="143"/>
        <v/>
      </c>
      <c r="BQ1835" s="568"/>
      <c r="BR1835" s="568" t="str">
        <f t="shared" ca="1" si="144"/>
        <v/>
      </c>
      <c r="BS1835" s="568"/>
      <c r="BU1835" s="187" t="str">
        <f t="shared" ca="1" si="145"/>
        <v/>
      </c>
      <c r="BV1835" s="568" t="str">
        <f t="shared" ca="1" si="146"/>
        <v/>
      </c>
      <c r="BW1835" s="568"/>
      <c r="BX1835" s="568" t="str">
        <f t="shared" ca="1" si="147"/>
        <v/>
      </c>
      <c r="BY1835" s="568"/>
      <c r="BZ1835" s="568" t="str">
        <f t="shared" ca="1" si="148"/>
        <v/>
      </c>
      <c r="CA1835" s="568"/>
      <c r="CB1835" s="568" t="str">
        <f t="shared" ca="1" si="149"/>
        <v/>
      </c>
      <c r="CC1835" s="568"/>
      <c r="CE1835" s="187" t="str">
        <f t="shared" ca="1" si="150"/>
        <v/>
      </c>
      <c r="CF1835" s="568" t="str">
        <f t="shared" ca="1" si="151"/>
        <v/>
      </c>
      <c r="CG1835" s="568"/>
      <c r="CH1835" s="568" t="str">
        <f t="shared" ca="1" si="152"/>
        <v/>
      </c>
      <c r="CI1835" s="568"/>
      <c r="CJ1835" s="568" t="str">
        <f t="shared" ca="1" si="153"/>
        <v/>
      </c>
      <c r="CK1835" s="568"/>
      <c r="CL1835" s="568" t="str">
        <f t="shared" ca="1" si="154"/>
        <v/>
      </c>
      <c r="CM1835" s="568"/>
      <c r="CO1835" s="187" t="str">
        <f t="shared" ca="1" si="155"/>
        <v/>
      </c>
      <c r="CP1835" s="568" t="str">
        <f t="shared" ca="1" si="156"/>
        <v/>
      </c>
      <c r="CQ1835" s="568"/>
      <c r="CR1835" s="568" t="str">
        <f t="shared" ca="1" si="157"/>
        <v/>
      </c>
      <c r="CS1835" s="568"/>
      <c r="CT1835" s="568" t="str">
        <f t="shared" ca="1" si="158"/>
        <v/>
      </c>
      <c r="CU1835" s="568"/>
      <c r="CV1835" s="568" t="str">
        <f t="shared" ca="1" si="159"/>
        <v/>
      </c>
      <c r="CW1835" s="568"/>
      <c r="CY1835" s="187" t="str">
        <f t="shared" ca="1" si="160"/>
        <v/>
      </c>
      <c r="CZ1835" s="568" t="str">
        <f t="shared" ca="1" si="161"/>
        <v/>
      </c>
      <c r="DA1835" s="568"/>
      <c r="DB1835" s="568" t="str">
        <f t="shared" ca="1" si="162"/>
        <v/>
      </c>
      <c r="DC1835" s="568"/>
      <c r="DD1835" s="568" t="str">
        <f t="shared" ca="1" si="163"/>
        <v/>
      </c>
      <c r="DE1835" s="568"/>
      <c r="DF1835" s="568" t="str">
        <f t="shared" ca="1" si="164"/>
        <v/>
      </c>
      <c r="DG1835" s="568"/>
      <c r="DI1835" s="187" t="str">
        <f t="shared" ca="1" si="165"/>
        <v/>
      </c>
      <c r="DJ1835" s="568" t="str">
        <f t="shared" ca="1" si="166"/>
        <v/>
      </c>
      <c r="DK1835" s="568"/>
      <c r="DL1835" s="568" t="str">
        <f t="shared" ca="1" si="167"/>
        <v/>
      </c>
      <c r="DM1835" s="568"/>
      <c r="DN1835" s="568" t="str">
        <f t="shared" ca="1" si="168"/>
        <v/>
      </c>
      <c r="DO1835" s="568"/>
      <c r="DP1835" s="568" t="str">
        <f t="shared" ca="1" si="169"/>
        <v/>
      </c>
      <c r="DQ1835" s="568"/>
      <c r="DS1835" s="187" t="str">
        <f t="shared" ca="1" si="170"/>
        <v/>
      </c>
      <c r="DT1835" s="568" t="str">
        <f t="shared" ca="1" si="171"/>
        <v/>
      </c>
      <c r="DU1835" s="568"/>
      <c r="DV1835" s="568" t="str">
        <f t="shared" ca="1" si="172"/>
        <v/>
      </c>
      <c r="DW1835" s="568"/>
      <c r="DX1835" s="568" t="str">
        <f t="shared" ca="1" si="173"/>
        <v/>
      </c>
      <c r="DY1835" s="568"/>
      <c r="DZ1835" s="568" t="str">
        <f t="shared" ca="1" si="174"/>
        <v/>
      </c>
      <c r="EA1835" s="568"/>
      <c r="EC1835" s="187" t="str">
        <f t="shared" ca="1" si="175"/>
        <v/>
      </c>
      <c r="ED1835" s="568" t="str">
        <f t="shared" ca="1" si="176"/>
        <v/>
      </c>
      <c r="EE1835" s="568"/>
      <c r="EF1835" s="568" t="str">
        <f t="shared" ca="1" si="177"/>
        <v/>
      </c>
      <c r="EG1835" s="568"/>
      <c r="EH1835" s="568" t="str">
        <f t="shared" ca="1" si="178"/>
        <v/>
      </c>
      <c r="EI1835" s="568"/>
      <c r="EJ1835" s="568" t="str">
        <f t="shared" ca="1" si="179"/>
        <v/>
      </c>
      <c r="EK1835" s="568"/>
      <c r="EM1835" s="187" t="str">
        <f t="shared" ca="1" si="180"/>
        <v/>
      </c>
      <c r="EN1835" s="568" t="str">
        <f t="shared" ca="1" si="181"/>
        <v/>
      </c>
      <c r="EO1835" s="568"/>
      <c r="EP1835" s="568" t="str">
        <f t="shared" ca="1" si="182"/>
        <v/>
      </c>
      <c r="EQ1835" s="568"/>
      <c r="ER1835" s="568" t="str">
        <f t="shared" ca="1" si="183"/>
        <v/>
      </c>
      <c r="ES1835" s="568"/>
      <c r="ET1835" s="568" t="str">
        <f t="shared" ca="1" si="184"/>
        <v/>
      </c>
      <c r="EU1835" s="568"/>
      <c r="EW1835" s="187" t="str">
        <f t="shared" ca="1" si="185"/>
        <v/>
      </c>
      <c r="EX1835" s="568" t="str">
        <f t="shared" ca="1" si="186"/>
        <v/>
      </c>
      <c r="EY1835" s="568"/>
      <c r="EZ1835" s="568" t="str">
        <f t="shared" ca="1" si="187"/>
        <v/>
      </c>
      <c r="FA1835" s="568"/>
      <c r="FB1835" s="568" t="str">
        <f t="shared" ca="1" si="188"/>
        <v/>
      </c>
      <c r="FC1835" s="568"/>
      <c r="FD1835" s="568" t="str">
        <f t="shared" ca="1" si="189"/>
        <v/>
      </c>
      <c r="FE1835" s="568"/>
      <c r="FG1835" s="187" t="str">
        <f t="shared" ca="1" si="190"/>
        <v/>
      </c>
      <c r="FH1835" s="568" t="str">
        <f t="shared" ca="1" si="191"/>
        <v/>
      </c>
      <c r="FI1835" s="568"/>
      <c r="FJ1835" s="568" t="str">
        <f t="shared" ca="1" si="192"/>
        <v/>
      </c>
      <c r="FK1835" s="568"/>
      <c r="FL1835" s="568" t="str">
        <f t="shared" ca="1" si="193"/>
        <v/>
      </c>
      <c r="FM1835" s="568"/>
      <c r="FN1835" s="568" t="str">
        <f t="shared" ca="1" si="194"/>
        <v/>
      </c>
      <c r="FO1835" s="568"/>
    </row>
    <row r="1836" spans="1:171" hidden="1">
      <c r="A1836" s="22">
        <v>64</v>
      </c>
      <c r="B1836" s="22" t="str">
        <f ca="1">IF(ISERROR(INDEX(WS,ROWS($A$1773:$A1836))),"",MID(INDEX(WS,ROWS($A$1773:$A1836)), FIND("]",INDEX(WS,ROWS($A$1773:$A1836)))+1,32))&amp;T(NOW())</f>
        <v/>
      </c>
      <c r="C1836" s="187" t="str">
        <f t="shared" ca="1" si="195"/>
        <v/>
      </c>
      <c r="D1836" s="568" t="str">
        <f t="shared" ca="1" si="111"/>
        <v/>
      </c>
      <c r="E1836" s="568"/>
      <c r="F1836" s="568" t="str">
        <f t="shared" ca="1" si="112"/>
        <v/>
      </c>
      <c r="G1836" s="568"/>
      <c r="H1836" s="568" t="str">
        <f t="shared" ca="1" si="113"/>
        <v/>
      </c>
      <c r="I1836" s="568"/>
      <c r="J1836" s="568" t="str">
        <f t="shared" ca="1" si="114"/>
        <v/>
      </c>
      <c r="K1836" s="568"/>
      <c r="M1836" s="187" t="str">
        <f t="shared" ca="1" si="115"/>
        <v/>
      </c>
      <c r="N1836" s="568" t="str">
        <f t="shared" ca="1" si="116"/>
        <v/>
      </c>
      <c r="O1836" s="568"/>
      <c r="P1836" s="568" t="str">
        <f t="shared" ca="1" si="117"/>
        <v/>
      </c>
      <c r="Q1836" s="568"/>
      <c r="R1836" s="568" t="str">
        <f t="shared" ca="1" si="118"/>
        <v/>
      </c>
      <c r="S1836" s="568"/>
      <c r="T1836" s="568" t="str">
        <f t="shared" ca="1" si="119"/>
        <v/>
      </c>
      <c r="U1836" s="568"/>
      <c r="W1836" s="187" t="str">
        <f t="shared" ca="1" si="120"/>
        <v/>
      </c>
      <c r="X1836" s="568" t="str">
        <f t="shared" ca="1" si="121"/>
        <v/>
      </c>
      <c r="Y1836" s="568"/>
      <c r="Z1836" s="568" t="str">
        <f t="shared" ca="1" si="122"/>
        <v/>
      </c>
      <c r="AA1836" s="568"/>
      <c r="AB1836" s="568" t="str">
        <f t="shared" ca="1" si="123"/>
        <v/>
      </c>
      <c r="AC1836" s="568"/>
      <c r="AD1836" s="568" t="str">
        <f t="shared" ca="1" si="124"/>
        <v/>
      </c>
      <c r="AE1836" s="568"/>
      <c r="AG1836" s="187" t="str">
        <f t="shared" ca="1" si="125"/>
        <v/>
      </c>
      <c r="AH1836" s="568" t="str">
        <f t="shared" ca="1" si="126"/>
        <v/>
      </c>
      <c r="AI1836" s="568"/>
      <c r="AJ1836" s="568" t="str">
        <f t="shared" ca="1" si="127"/>
        <v/>
      </c>
      <c r="AK1836" s="568"/>
      <c r="AL1836" s="568" t="str">
        <f t="shared" ca="1" si="128"/>
        <v/>
      </c>
      <c r="AM1836" s="568"/>
      <c r="AN1836" s="568" t="str">
        <f t="shared" ca="1" si="129"/>
        <v/>
      </c>
      <c r="AO1836" s="568"/>
      <c r="AQ1836" s="187" t="str">
        <f t="shared" ca="1" si="130"/>
        <v/>
      </c>
      <c r="AR1836" s="568" t="str">
        <f t="shared" ca="1" si="131"/>
        <v/>
      </c>
      <c r="AS1836" s="568"/>
      <c r="AT1836" s="568" t="str">
        <f t="shared" ca="1" si="132"/>
        <v/>
      </c>
      <c r="AU1836" s="568"/>
      <c r="AV1836" s="568" t="str">
        <f t="shared" ca="1" si="133"/>
        <v/>
      </c>
      <c r="AW1836" s="568"/>
      <c r="AX1836" s="568" t="str">
        <f t="shared" ca="1" si="134"/>
        <v/>
      </c>
      <c r="AY1836" s="568"/>
      <c r="BA1836" s="187" t="str">
        <f t="shared" ca="1" si="135"/>
        <v/>
      </c>
      <c r="BB1836" s="568" t="str">
        <f t="shared" ca="1" si="136"/>
        <v/>
      </c>
      <c r="BC1836" s="568"/>
      <c r="BD1836" s="568" t="str">
        <f t="shared" ca="1" si="137"/>
        <v/>
      </c>
      <c r="BE1836" s="568"/>
      <c r="BF1836" s="568" t="str">
        <f t="shared" ca="1" si="138"/>
        <v/>
      </c>
      <c r="BG1836" s="568"/>
      <c r="BH1836" s="568" t="str">
        <f t="shared" ca="1" si="139"/>
        <v/>
      </c>
      <c r="BI1836" s="568"/>
      <c r="BK1836" s="187" t="str">
        <f t="shared" ca="1" si="140"/>
        <v/>
      </c>
      <c r="BL1836" s="568" t="str">
        <f t="shared" ca="1" si="141"/>
        <v/>
      </c>
      <c r="BM1836" s="568"/>
      <c r="BN1836" s="568" t="str">
        <f t="shared" ca="1" si="142"/>
        <v/>
      </c>
      <c r="BO1836" s="568"/>
      <c r="BP1836" s="568" t="str">
        <f t="shared" ca="1" si="143"/>
        <v/>
      </c>
      <c r="BQ1836" s="568"/>
      <c r="BR1836" s="568" t="str">
        <f t="shared" ca="1" si="144"/>
        <v/>
      </c>
      <c r="BS1836" s="568"/>
      <c r="BU1836" s="187" t="str">
        <f t="shared" ca="1" si="145"/>
        <v/>
      </c>
      <c r="BV1836" s="568" t="str">
        <f t="shared" ca="1" si="146"/>
        <v/>
      </c>
      <c r="BW1836" s="568"/>
      <c r="BX1836" s="568" t="str">
        <f t="shared" ca="1" si="147"/>
        <v/>
      </c>
      <c r="BY1836" s="568"/>
      <c r="BZ1836" s="568" t="str">
        <f t="shared" ca="1" si="148"/>
        <v/>
      </c>
      <c r="CA1836" s="568"/>
      <c r="CB1836" s="568" t="str">
        <f t="shared" ca="1" si="149"/>
        <v/>
      </c>
      <c r="CC1836" s="568"/>
      <c r="CE1836" s="187" t="str">
        <f t="shared" ca="1" si="150"/>
        <v/>
      </c>
      <c r="CF1836" s="568" t="str">
        <f t="shared" ca="1" si="151"/>
        <v/>
      </c>
      <c r="CG1836" s="568"/>
      <c r="CH1836" s="568" t="str">
        <f t="shared" ca="1" si="152"/>
        <v/>
      </c>
      <c r="CI1836" s="568"/>
      <c r="CJ1836" s="568" t="str">
        <f t="shared" ca="1" si="153"/>
        <v/>
      </c>
      <c r="CK1836" s="568"/>
      <c r="CL1836" s="568" t="str">
        <f t="shared" ca="1" si="154"/>
        <v/>
      </c>
      <c r="CM1836" s="568"/>
      <c r="CO1836" s="187" t="str">
        <f t="shared" ca="1" si="155"/>
        <v/>
      </c>
      <c r="CP1836" s="568" t="str">
        <f t="shared" ca="1" si="156"/>
        <v/>
      </c>
      <c r="CQ1836" s="568"/>
      <c r="CR1836" s="568" t="str">
        <f t="shared" ca="1" si="157"/>
        <v/>
      </c>
      <c r="CS1836" s="568"/>
      <c r="CT1836" s="568" t="str">
        <f t="shared" ca="1" si="158"/>
        <v/>
      </c>
      <c r="CU1836" s="568"/>
      <c r="CV1836" s="568" t="str">
        <f t="shared" ca="1" si="159"/>
        <v/>
      </c>
      <c r="CW1836" s="568"/>
      <c r="CY1836" s="187" t="str">
        <f t="shared" ca="1" si="160"/>
        <v/>
      </c>
      <c r="CZ1836" s="568" t="str">
        <f t="shared" ca="1" si="161"/>
        <v/>
      </c>
      <c r="DA1836" s="568"/>
      <c r="DB1836" s="568" t="str">
        <f t="shared" ca="1" si="162"/>
        <v/>
      </c>
      <c r="DC1836" s="568"/>
      <c r="DD1836" s="568" t="str">
        <f t="shared" ca="1" si="163"/>
        <v/>
      </c>
      <c r="DE1836" s="568"/>
      <c r="DF1836" s="568" t="str">
        <f t="shared" ca="1" si="164"/>
        <v/>
      </c>
      <c r="DG1836" s="568"/>
      <c r="DI1836" s="187" t="str">
        <f t="shared" ca="1" si="165"/>
        <v/>
      </c>
      <c r="DJ1836" s="568" t="str">
        <f t="shared" ca="1" si="166"/>
        <v/>
      </c>
      <c r="DK1836" s="568"/>
      <c r="DL1836" s="568" t="str">
        <f t="shared" ca="1" si="167"/>
        <v/>
      </c>
      <c r="DM1836" s="568"/>
      <c r="DN1836" s="568" t="str">
        <f t="shared" ca="1" si="168"/>
        <v/>
      </c>
      <c r="DO1836" s="568"/>
      <c r="DP1836" s="568" t="str">
        <f t="shared" ca="1" si="169"/>
        <v/>
      </c>
      <c r="DQ1836" s="568"/>
      <c r="DS1836" s="187" t="str">
        <f t="shared" ca="1" si="170"/>
        <v/>
      </c>
      <c r="DT1836" s="568" t="str">
        <f t="shared" ca="1" si="171"/>
        <v/>
      </c>
      <c r="DU1836" s="568"/>
      <c r="DV1836" s="568" t="str">
        <f t="shared" ca="1" si="172"/>
        <v/>
      </c>
      <c r="DW1836" s="568"/>
      <c r="DX1836" s="568" t="str">
        <f t="shared" ca="1" si="173"/>
        <v/>
      </c>
      <c r="DY1836" s="568"/>
      <c r="DZ1836" s="568" t="str">
        <f t="shared" ca="1" si="174"/>
        <v/>
      </c>
      <c r="EA1836" s="568"/>
      <c r="EC1836" s="187" t="str">
        <f t="shared" ca="1" si="175"/>
        <v/>
      </c>
      <c r="ED1836" s="568" t="str">
        <f t="shared" ca="1" si="176"/>
        <v/>
      </c>
      <c r="EE1836" s="568"/>
      <c r="EF1836" s="568" t="str">
        <f t="shared" ca="1" si="177"/>
        <v/>
      </c>
      <c r="EG1836" s="568"/>
      <c r="EH1836" s="568" t="str">
        <f t="shared" ca="1" si="178"/>
        <v/>
      </c>
      <c r="EI1836" s="568"/>
      <c r="EJ1836" s="568" t="str">
        <f t="shared" ca="1" si="179"/>
        <v/>
      </c>
      <c r="EK1836" s="568"/>
      <c r="EM1836" s="187" t="str">
        <f t="shared" ca="1" si="180"/>
        <v/>
      </c>
      <c r="EN1836" s="568" t="str">
        <f t="shared" ca="1" si="181"/>
        <v/>
      </c>
      <c r="EO1836" s="568"/>
      <c r="EP1836" s="568" t="str">
        <f t="shared" ca="1" si="182"/>
        <v/>
      </c>
      <c r="EQ1836" s="568"/>
      <c r="ER1836" s="568" t="str">
        <f t="shared" ca="1" si="183"/>
        <v/>
      </c>
      <c r="ES1836" s="568"/>
      <c r="ET1836" s="568" t="str">
        <f t="shared" ca="1" si="184"/>
        <v/>
      </c>
      <c r="EU1836" s="568"/>
      <c r="EW1836" s="187" t="str">
        <f t="shared" ca="1" si="185"/>
        <v/>
      </c>
      <c r="EX1836" s="568" t="str">
        <f t="shared" ca="1" si="186"/>
        <v/>
      </c>
      <c r="EY1836" s="568"/>
      <c r="EZ1836" s="568" t="str">
        <f t="shared" ca="1" si="187"/>
        <v/>
      </c>
      <c r="FA1836" s="568"/>
      <c r="FB1836" s="568" t="str">
        <f t="shared" ca="1" si="188"/>
        <v/>
      </c>
      <c r="FC1836" s="568"/>
      <c r="FD1836" s="568" t="str">
        <f t="shared" ca="1" si="189"/>
        <v/>
      </c>
      <c r="FE1836" s="568"/>
      <c r="FG1836" s="187" t="str">
        <f t="shared" ca="1" si="190"/>
        <v/>
      </c>
      <c r="FH1836" s="568" t="str">
        <f t="shared" ca="1" si="191"/>
        <v/>
      </c>
      <c r="FI1836" s="568"/>
      <c r="FJ1836" s="568" t="str">
        <f t="shared" ca="1" si="192"/>
        <v/>
      </c>
      <c r="FK1836" s="568"/>
      <c r="FL1836" s="568" t="str">
        <f t="shared" ca="1" si="193"/>
        <v/>
      </c>
      <c r="FM1836" s="568"/>
      <c r="FN1836" s="568" t="str">
        <f t="shared" ca="1" si="194"/>
        <v/>
      </c>
      <c r="FO1836" s="568"/>
    </row>
    <row r="1837" spans="1:171" hidden="1">
      <c r="A1837" s="22">
        <v>65</v>
      </c>
      <c r="B1837" s="22" t="str">
        <f ca="1">IF(ISERROR(INDEX(WS,ROWS($A$1773:$A1837))),"",MID(INDEX(WS,ROWS($A$1773:$A1837)), FIND("]",INDEX(WS,ROWS($A$1773:$A1837)))+1,32))&amp;T(NOW())</f>
        <v/>
      </c>
      <c r="C1837" s="187" t="str">
        <f t="shared" ref="C1837:C1872" ca="1" si="196">IF($B1837&lt;&gt;"",INDIRECT("'"&amp;$B1837&amp;"'"&amp;"!y3"),"")</f>
        <v/>
      </c>
      <c r="D1837" s="568" t="str">
        <f t="shared" ca="1" si="111"/>
        <v/>
      </c>
      <c r="E1837" s="568"/>
      <c r="F1837" s="568" t="str">
        <f t="shared" ca="1" si="112"/>
        <v/>
      </c>
      <c r="G1837" s="568"/>
      <c r="H1837" s="568" t="str">
        <f t="shared" ca="1" si="113"/>
        <v/>
      </c>
      <c r="I1837" s="568"/>
      <c r="J1837" s="568" t="str">
        <f t="shared" ca="1" si="114"/>
        <v/>
      </c>
      <c r="K1837" s="568"/>
      <c r="M1837" s="187" t="str">
        <f t="shared" ca="1" si="115"/>
        <v/>
      </c>
      <c r="N1837" s="568" t="str">
        <f t="shared" ca="1" si="116"/>
        <v/>
      </c>
      <c r="O1837" s="568"/>
      <c r="P1837" s="568" t="str">
        <f t="shared" ca="1" si="117"/>
        <v/>
      </c>
      <c r="Q1837" s="568"/>
      <c r="R1837" s="568" t="str">
        <f t="shared" ca="1" si="118"/>
        <v/>
      </c>
      <c r="S1837" s="568"/>
      <c r="T1837" s="568" t="str">
        <f t="shared" ca="1" si="119"/>
        <v/>
      </c>
      <c r="U1837" s="568"/>
      <c r="W1837" s="187" t="str">
        <f t="shared" ca="1" si="120"/>
        <v/>
      </c>
      <c r="X1837" s="568" t="str">
        <f t="shared" ca="1" si="121"/>
        <v/>
      </c>
      <c r="Y1837" s="568"/>
      <c r="Z1837" s="568" t="str">
        <f t="shared" ca="1" si="122"/>
        <v/>
      </c>
      <c r="AA1837" s="568"/>
      <c r="AB1837" s="568" t="str">
        <f t="shared" ca="1" si="123"/>
        <v/>
      </c>
      <c r="AC1837" s="568"/>
      <c r="AD1837" s="568" t="str">
        <f t="shared" ca="1" si="124"/>
        <v/>
      </c>
      <c r="AE1837" s="568"/>
      <c r="AG1837" s="187" t="str">
        <f t="shared" ca="1" si="125"/>
        <v/>
      </c>
      <c r="AH1837" s="568" t="str">
        <f t="shared" ca="1" si="126"/>
        <v/>
      </c>
      <c r="AI1837" s="568"/>
      <c r="AJ1837" s="568" t="str">
        <f t="shared" ca="1" si="127"/>
        <v/>
      </c>
      <c r="AK1837" s="568"/>
      <c r="AL1837" s="568" t="str">
        <f t="shared" ca="1" si="128"/>
        <v/>
      </c>
      <c r="AM1837" s="568"/>
      <c r="AN1837" s="568" t="str">
        <f t="shared" ca="1" si="129"/>
        <v/>
      </c>
      <c r="AO1837" s="568"/>
      <c r="AQ1837" s="187" t="str">
        <f t="shared" ca="1" si="130"/>
        <v/>
      </c>
      <c r="AR1837" s="568" t="str">
        <f t="shared" ca="1" si="131"/>
        <v/>
      </c>
      <c r="AS1837" s="568"/>
      <c r="AT1837" s="568" t="str">
        <f t="shared" ca="1" si="132"/>
        <v/>
      </c>
      <c r="AU1837" s="568"/>
      <c r="AV1837" s="568" t="str">
        <f t="shared" ca="1" si="133"/>
        <v/>
      </c>
      <c r="AW1837" s="568"/>
      <c r="AX1837" s="568" t="str">
        <f t="shared" ca="1" si="134"/>
        <v/>
      </c>
      <c r="AY1837" s="568"/>
      <c r="BA1837" s="187" t="str">
        <f t="shared" ca="1" si="135"/>
        <v/>
      </c>
      <c r="BB1837" s="568" t="str">
        <f t="shared" ca="1" si="136"/>
        <v/>
      </c>
      <c r="BC1837" s="568"/>
      <c r="BD1837" s="568" t="str">
        <f t="shared" ca="1" si="137"/>
        <v/>
      </c>
      <c r="BE1837" s="568"/>
      <c r="BF1837" s="568" t="str">
        <f t="shared" ca="1" si="138"/>
        <v/>
      </c>
      <c r="BG1837" s="568"/>
      <c r="BH1837" s="568" t="str">
        <f t="shared" ca="1" si="139"/>
        <v/>
      </c>
      <c r="BI1837" s="568"/>
      <c r="BK1837" s="187" t="str">
        <f t="shared" ca="1" si="140"/>
        <v/>
      </c>
      <c r="BL1837" s="568" t="str">
        <f t="shared" ca="1" si="141"/>
        <v/>
      </c>
      <c r="BM1837" s="568"/>
      <c r="BN1837" s="568" t="str">
        <f t="shared" ca="1" si="142"/>
        <v/>
      </c>
      <c r="BO1837" s="568"/>
      <c r="BP1837" s="568" t="str">
        <f t="shared" ca="1" si="143"/>
        <v/>
      </c>
      <c r="BQ1837" s="568"/>
      <c r="BR1837" s="568" t="str">
        <f t="shared" ca="1" si="144"/>
        <v/>
      </c>
      <c r="BS1837" s="568"/>
      <c r="BU1837" s="187" t="str">
        <f t="shared" ca="1" si="145"/>
        <v/>
      </c>
      <c r="BV1837" s="568" t="str">
        <f t="shared" ca="1" si="146"/>
        <v/>
      </c>
      <c r="BW1837" s="568"/>
      <c r="BX1837" s="568" t="str">
        <f t="shared" ca="1" si="147"/>
        <v/>
      </c>
      <c r="BY1837" s="568"/>
      <c r="BZ1837" s="568" t="str">
        <f t="shared" ca="1" si="148"/>
        <v/>
      </c>
      <c r="CA1837" s="568"/>
      <c r="CB1837" s="568" t="str">
        <f t="shared" ca="1" si="149"/>
        <v/>
      </c>
      <c r="CC1837" s="568"/>
      <c r="CE1837" s="187" t="str">
        <f t="shared" ca="1" si="150"/>
        <v/>
      </c>
      <c r="CF1837" s="568" t="str">
        <f t="shared" ca="1" si="151"/>
        <v/>
      </c>
      <c r="CG1837" s="568"/>
      <c r="CH1837" s="568" t="str">
        <f t="shared" ca="1" si="152"/>
        <v/>
      </c>
      <c r="CI1837" s="568"/>
      <c r="CJ1837" s="568" t="str">
        <f t="shared" ca="1" si="153"/>
        <v/>
      </c>
      <c r="CK1837" s="568"/>
      <c r="CL1837" s="568" t="str">
        <f t="shared" ca="1" si="154"/>
        <v/>
      </c>
      <c r="CM1837" s="568"/>
      <c r="CO1837" s="187" t="str">
        <f t="shared" ca="1" si="155"/>
        <v/>
      </c>
      <c r="CP1837" s="568" t="str">
        <f t="shared" ca="1" si="156"/>
        <v/>
      </c>
      <c r="CQ1837" s="568"/>
      <c r="CR1837" s="568" t="str">
        <f t="shared" ca="1" si="157"/>
        <v/>
      </c>
      <c r="CS1837" s="568"/>
      <c r="CT1837" s="568" t="str">
        <f t="shared" ca="1" si="158"/>
        <v/>
      </c>
      <c r="CU1837" s="568"/>
      <c r="CV1837" s="568" t="str">
        <f t="shared" ca="1" si="159"/>
        <v/>
      </c>
      <c r="CW1837" s="568"/>
      <c r="CY1837" s="187" t="str">
        <f t="shared" ca="1" si="160"/>
        <v/>
      </c>
      <c r="CZ1837" s="568" t="str">
        <f t="shared" ca="1" si="161"/>
        <v/>
      </c>
      <c r="DA1837" s="568"/>
      <c r="DB1837" s="568" t="str">
        <f t="shared" ca="1" si="162"/>
        <v/>
      </c>
      <c r="DC1837" s="568"/>
      <c r="DD1837" s="568" t="str">
        <f t="shared" ca="1" si="163"/>
        <v/>
      </c>
      <c r="DE1837" s="568"/>
      <c r="DF1837" s="568" t="str">
        <f t="shared" ca="1" si="164"/>
        <v/>
      </c>
      <c r="DG1837" s="568"/>
      <c r="DI1837" s="187" t="str">
        <f t="shared" ca="1" si="165"/>
        <v/>
      </c>
      <c r="DJ1837" s="568" t="str">
        <f t="shared" ca="1" si="166"/>
        <v/>
      </c>
      <c r="DK1837" s="568"/>
      <c r="DL1837" s="568" t="str">
        <f t="shared" ca="1" si="167"/>
        <v/>
      </c>
      <c r="DM1837" s="568"/>
      <c r="DN1837" s="568" t="str">
        <f t="shared" ca="1" si="168"/>
        <v/>
      </c>
      <c r="DO1837" s="568"/>
      <c r="DP1837" s="568" t="str">
        <f t="shared" ca="1" si="169"/>
        <v/>
      </c>
      <c r="DQ1837" s="568"/>
      <c r="DS1837" s="187" t="str">
        <f t="shared" ca="1" si="170"/>
        <v/>
      </c>
      <c r="DT1837" s="568" t="str">
        <f t="shared" ca="1" si="171"/>
        <v/>
      </c>
      <c r="DU1837" s="568"/>
      <c r="DV1837" s="568" t="str">
        <f t="shared" ca="1" si="172"/>
        <v/>
      </c>
      <c r="DW1837" s="568"/>
      <c r="DX1837" s="568" t="str">
        <f t="shared" ca="1" si="173"/>
        <v/>
      </c>
      <c r="DY1837" s="568"/>
      <c r="DZ1837" s="568" t="str">
        <f t="shared" ca="1" si="174"/>
        <v/>
      </c>
      <c r="EA1837" s="568"/>
      <c r="EC1837" s="187" t="str">
        <f t="shared" ca="1" si="175"/>
        <v/>
      </c>
      <c r="ED1837" s="568" t="str">
        <f t="shared" ca="1" si="176"/>
        <v/>
      </c>
      <c r="EE1837" s="568"/>
      <c r="EF1837" s="568" t="str">
        <f t="shared" ca="1" si="177"/>
        <v/>
      </c>
      <c r="EG1837" s="568"/>
      <c r="EH1837" s="568" t="str">
        <f t="shared" ca="1" si="178"/>
        <v/>
      </c>
      <c r="EI1837" s="568"/>
      <c r="EJ1837" s="568" t="str">
        <f t="shared" ca="1" si="179"/>
        <v/>
      </c>
      <c r="EK1837" s="568"/>
      <c r="EM1837" s="187" t="str">
        <f t="shared" ca="1" si="180"/>
        <v/>
      </c>
      <c r="EN1837" s="568" t="str">
        <f t="shared" ca="1" si="181"/>
        <v/>
      </c>
      <c r="EO1837" s="568"/>
      <c r="EP1837" s="568" t="str">
        <f t="shared" ca="1" si="182"/>
        <v/>
      </c>
      <c r="EQ1837" s="568"/>
      <c r="ER1837" s="568" t="str">
        <f t="shared" ca="1" si="183"/>
        <v/>
      </c>
      <c r="ES1837" s="568"/>
      <c r="ET1837" s="568" t="str">
        <f t="shared" ca="1" si="184"/>
        <v/>
      </c>
      <c r="EU1837" s="568"/>
      <c r="EW1837" s="187" t="str">
        <f t="shared" ca="1" si="185"/>
        <v/>
      </c>
      <c r="EX1837" s="568" t="str">
        <f t="shared" ca="1" si="186"/>
        <v/>
      </c>
      <c r="EY1837" s="568"/>
      <c r="EZ1837" s="568" t="str">
        <f t="shared" ca="1" si="187"/>
        <v/>
      </c>
      <c r="FA1837" s="568"/>
      <c r="FB1837" s="568" t="str">
        <f t="shared" ca="1" si="188"/>
        <v/>
      </c>
      <c r="FC1837" s="568"/>
      <c r="FD1837" s="568" t="str">
        <f t="shared" ca="1" si="189"/>
        <v/>
      </c>
      <c r="FE1837" s="568"/>
      <c r="FG1837" s="187" t="str">
        <f t="shared" ca="1" si="190"/>
        <v/>
      </c>
      <c r="FH1837" s="568" t="str">
        <f t="shared" ca="1" si="191"/>
        <v/>
      </c>
      <c r="FI1837" s="568"/>
      <c r="FJ1837" s="568" t="str">
        <f t="shared" ca="1" si="192"/>
        <v/>
      </c>
      <c r="FK1837" s="568"/>
      <c r="FL1837" s="568" t="str">
        <f t="shared" ca="1" si="193"/>
        <v/>
      </c>
      <c r="FM1837" s="568"/>
      <c r="FN1837" s="568" t="str">
        <f t="shared" ca="1" si="194"/>
        <v/>
      </c>
      <c r="FO1837" s="568"/>
    </row>
    <row r="1838" spans="1:171" hidden="1">
      <c r="A1838" s="22">
        <v>66</v>
      </c>
      <c r="B1838" s="22" t="str">
        <f ca="1">IF(ISERROR(INDEX(WS,ROWS($A$1773:$A1838))),"",MID(INDEX(WS,ROWS($A$1773:$A1838)), FIND("]",INDEX(WS,ROWS($A$1773:$A1838)))+1,32))&amp;T(NOW())</f>
        <v/>
      </c>
      <c r="C1838" s="187" t="str">
        <f t="shared" ca="1" si="196"/>
        <v/>
      </c>
      <c r="D1838" s="568" t="str">
        <f t="shared" ref="D1838:D1872" ca="1" si="197">IF($B1838&lt;&gt;"",INDIRECT("'"&amp;$B1838&amp;"'"&amp;"!z3"),"")</f>
        <v/>
      </c>
      <c r="E1838" s="568"/>
      <c r="F1838" s="568" t="str">
        <f t="shared" ref="F1838:F1872" ca="1" si="198">IF($B1838&lt;&gt;"",INDIRECT("'"&amp;$B1838&amp;"'"&amp;"!ab3"),"")</f>
        <v/>
      </c>
      <c r="G1838" s="568"/>
      <c r="H1838" s="568" t="str">
        <f t="shared" ref="H1838:H1872" ca="1" si="199">IF($B1838&lt;&gt;"",INDIRECT("'"&amp;$B1838&amp;"'"&amp;"!ad3"),"")</f>
        <v/>
      </c>
      <c r="I1838" s="568"/>
      <c r="J1838" s="568" t="str">
        <f t="shared" ref="J1838:J1872" ca="1" si="200">IF($B1838&lt;&gt;"",INDIRECT("'"&amp;$B1838&amp;"'"&amp;"!af3"),"")</f>
        <v/>
      </c>
      <c r="K1838" s="568"/>
      <c r="M1838" s="187" t="str">
        <f t="shared" ref="M1838:M1872" ca="1" si="201">IF($B1838&lt;&gt;"",INDIRECT("'"&amp;$B1838&amp;"'"&amp;"!y4"),"")</f>
        <v/>
      </c>
      <c r="N1838" s="568" t="str">
        <f t="shared" ref="N1838:N1872" ca="1" si="202">IF($B1838&lt;&gt;"",INDIRECT("'"&amp;$B1838&amp;"'"&amp;"!z4"),"")</f>
        <v/>
      </c>
      <c r="O1838" s="568"/>
      <c r="P1838" s="568" t="str">
        <f t="shared" ref="P1838:P1872" ca="1" si="203">IF($B1838&lt;&gt;"",INDIRECT("'"&amp;$B1838&amp;"'"&amp;"!ab4"),"")</f>
        <v/>
      </c>
      <c r="Q1838" s="568"/>
      <c r="R1838" s="568" t="str">
        <f t="shared" ref="R1838:R1872" ca="1" si="204">IF($B1838&lt;&gt;"",INDIRECT("'"&amp;$B1838&amp;"'"&amp;"!ad4"),"")</f>
        <v/>
      </c>
      <c r="S1838" s="568"/>
      <c r="T1838" s="568" t="str">
        <f t="shared" ref="T1838:T1872" ca="1" si="205">IF($B1838&lt;&gt;"",INDIRECT("'"&amp;$B1838&amp;"'"&amp;"!af4"),"")</f>
        <v/>
      </c>
      <c r="U1838" s="568"/>
      <c r="W1838" s="187" t="str">
        <f t="shared" ref="W1838:W1872" ca="1" si="206">IF($B1838&lt;&gt;"",INDIRECT("'"&amp;$B1838&amp;"'"&amp;"!y5"),"")</f>
        <v/>
      </c>
      <c r="X1838" s="568" t="str">
        <f t="shared" ref="X1838:X1872" ca="1" si="207">IF($B1838&lt;&gt;"",INDIRECT("'"&amp;$B1838&amp;"'"&amp;"!z5"),"")</f>
        <v/>
      </c>
      <c r="Y1838" s="568"/>
      <c r="Z1838" s="568" t="str">
        <f t="shared" ref="Z1838:Z1872" ca="1" si="208">IF($B1838&lt;&gt;"",INDIRECT("'"&amp;$B1838&amp;"'"&amp;"!ab5"),"")</f>
        <v/>
      </c>
      <c r="AA1838" s="568"/>
      <c r="AB1838" s="568" t="str">
        <f t="shared" ref="AB1838:AB1872" ca="1" si="209">IF($B1838&lt;&gt;"",INDIRECT("'"&amp;$B1838&amp;"'"&amp;"!ad5"),"")</f>
        <v/>
      </c>
      <c r="AC1838" s="568"/>
      <c r="AD1838" s="568" t="str">
        <f t="shared" ref="AD1838:AD1872" ca="1" si="210">IF($B1838&lt;&gt;"",INDIRECT("'"&amp;$B1838&amp;"'"&amp;"!af5"),"")</f>
        <v/>
      </c>
      <c r="AE1838" s="568"/>
      <c r="AG1838" s="187" t="str">
        <f t="shared" ref="AG1838:AG1872" ca="1" si="211">IF($B1838&lt;&gt;"",INDIRECT("'"&amp;$B1838&amp;"'"&amp;"!y6"),"")</f>
        <v/>
      </c>
      <c r="AH1838" s="568" t="str">
        <f t="shared" ref="AH1838:AH1872" ca="1" si="212">IF($B1838&lt;&gt;"",INDIRECT("'"&amp;$B1838&amp;"'"&amp;"!z6"),"")</f>
        <v/>
      </c>
      <c r="AI1838" s="568"/>
      <c r="AJ1838" s="568" t="str">
        <f t="shared" ref="AJ1838:AJ1872" ca="1" si="213">IF($B1838&lt;&gt;"",INDIRECT("'"&amp;$B1838&amp;"'"&amp;"!ab6"),"")</f>
        <v/>
      </c>
      <c r="AK1838" s="568"/>
      <c r="AL1838" s="568" t="str">
        <f t="shared" ref="AL1838:AL1872" ca="1" si="214">IF($B1838&lt;&gt;"",INDIRECT("'"&amp;$B1838&amp;"'"&amp;"!ad6"),"")</f>
        <v/>
      </c>
      <c r="AM1838" s="568"/>
      <c r="AN1838" s="568" t="str">
        <f t="shared" ref="AN1838:AN1872" ca="1" si="215">IF($B1838&lt;&gt;"",INDIRECT("'"&amp;$B1838&amp;"'"&amp;"!af6"),"")</f>
        <v/>
      </c>
      <c r="AO1838" s="568"/>
      <c r="AQ1838" s="187" t="str">
        <f t="shared" ref="AQ1838:AQ1872" ca="1" si="216">IF($B1838&lt;&gt;"",INDIRECT("'"&amp;$B1838&amp;"'"&amp;"!y7"),"")</f>
        <v/>
      </c>
      <c r="AR1838" s="568" t="str">
        <f t="shared" ref="AR1838:AR1872" ca="1" si="217">IF($B1838&lt;&gt;"",INDIRECT("'"&amp;$B1838&amp;"'"&amp;"!z7"),"")</f>
        <v/>
      </c>
      <c r="AS1838" s="568"/>
      <c r="AT1838" s="568" t="str">
        <f t="shared" ref="AT1838:AT1872" ca="1" si="218">IF($B1838&lt;&gt;"",INDIRECT("'"&amp;$B1838&amp;"'"&amp;"!ab7"),"")</f>
        <v/>
      </c>
      <c r="AU1838" s="568"/>
      <c r="AV1838" s="568" t="str">
        <f t="shared" ref="AV1838:AV1872" ca="1" si="219">IF($B1838&lt;&gt;"",INDIRECT("'"&amp;$B1838&amp;"'"&amp;"!ad7"),"")</f>
        <v/>
      </c>
      <c r="AW1838" s="568"/>
      <c r="AX1838" s="568" t="str">
        <f t="shared" ref="AX1838:AX1872" ca="1" si="220">IF($B1838&lt;&gt;"",INDIRECT("'"&amp;$B1838&amp;"'"&amp;"!af7"),"")</f>
        <v/>
      </c>
      <c r="AY1838" s="568"/>
      <c r="BA1838" s="187" t="str">
        <f t="shared" ref="BA1838:BA1872" ca="1" si="221">IF($B1838&lt;&gt;"",INDIRECT("'"&amp;$B1838&amp;"'"&amp;"!y8"),"")</f>
        <v/>
      </c>
      <c r="BB1838" s="568" t="str">
        <f t="shared" ref="BB1838:BB1872" ca="1" si="222">IF($B1838&lt;&gt;"",INDIRECT("'"&amp;$B1838&amp;"'"&amp;"!z8"),"")</f>
        <v/>
      </c>
      <c r="BC1838" s="568"/>
      <c r="BD1838" s="568" t="str">
        <f t="shared" ref="BD1838:BD1872" ca="1" si="223">IF($B1838&lt;&gt;"",INDIRECT("'"&amp;$B1838&amp;"'"&amp;"!ab8"),"")</f>
        <v/>
      </c>
      <c r="BE1838" s="568"/>
      <c r="BF1838" s="568" t="str">
        <f t="shared" ref="BF1838:BF1872" ca="1" si="224">IF($B1838&lt;&gt;"",INDIRECT("'"&amp;$B1838&amp;"'"&amp;"!ad8"),"")</f>
        <v/>
      </c>
      <c r="BG1838" s="568"/>
      <c r="BH1838" s="568" t="str">
        <f t="shared" ref="BH1838:BH1872" ca="1" si="225">IF($B1838&lt;&gt;"",INDIRECT("'"&amp;$B1838&amp;"'"&amp;"!af8"),"")</f>
        <v/>
      </c>
      <c r="BI1838" s="568"/>
      <c r="BK1838" s="187" t="str">
        <f t="shared" ref="BK1838:BK1872" ca="1" si="226">IF($B1838&lt;&gt;"",INDIRECT("'"&amp;$B1838&amp;"'"&amp;"!y9"),"")</f>
        <v/>
      </c>
      <c r="BL1838" s="568" t="str">
        <f t="shared" ref="BL1838:BL1872" ca="1" si="227">IF($B1838&lt;&gt;"",INDIRECT("'"&amp;$B1838&amp;"'"&amp;"!z9"),"")</f>
        <v/>
      </c>
      <c r="BM1838" s="568"/>
      <c r="BN1838" s="568" t="str">
        <f t="shared" ref="BN1838:BN1872" ca="1" si="228">IF($B1838&lt;&gt;"",INDIRECT("'"&amp;$B1838&amp;"'"&amp;"!ab9"),"")</f>
        <v/>
      </c>
      <c r="BO1838" s="568"/>
      <c r="BP1838" s="568" t="str">
        <f t="shared" ref="BP1838:BP1872" ca="1" si="229">IF($B1838&lt;&gt;"",INDIRECT("'"&amp;$B1838&amp;"'"&amp;"!ad9"),"")</f>
        <v/>
      </c>
      <c r="BQ1838" s="568"/>
      <c r="BR1838" s="568" t="str">
        <f t="shared" ref="BR1838:BR1872" ca="1" si="230">IF($B1838&lt;&gt;"",INDIRECT("'"&amp;$B1838&amp;"'"&amp;"!af9"),"")</f>
        <v/>
      </c>
      <c r="BS1838" s="568"/>
      <c r="BU1838" s="187" t="str">
        <f t="shared" ref="BU1838:BU1872" ca="1" si="231">IF($B1838&lt;&gt;"",INDIRECT("'"&amp;$B1838&amp;"'"&amp;"!y10"),"")</f>
        <v/>
      </c>
      <c r="BV1838" s="568" t="str">
        <f t="shared" ref="BV1838:BV1872" ca="1" si="232">IF($B1838&lt;&gt;"",INDIRECT("'"&amp;$B1838&amp;"'"&amp;"!z10"),"")</f>
        <v/>
      </c>
      <c r="BW1838" s="568"/>
      <c r="BX1838" s="568" t="str">
        <f t="shared" ref="BX1838:BX1872" ca="1" si="233">IF($B1838&lt;&gt;"",INDIRECT("'"&amp;$B1838&amp;"'"&amp;"!ab10"),"")</f>
        <v/>
      </c>
      <c r="BY1838" s="568"/>
      <c r="BZ1838" s="568" t="str">
        <f t="shared" ref="BZ1838:BZ1872" ca="1" si="234">IF($B1838&lt;&gt;"",INDIRECT("'"&amp;$B1838&amp;"'"&amp;"!ad10"),"")</f>
        <v/>
      </c>
      <c r="CA1838" s="568"/>
      <c r="CB1838" s="568" t="str">
        <f t="shared" ref="CB1838:CB1872" ca="1" si="235">IF($B1838&lt;&gt;"",INDIRECT("'"&amp;$B1838&amp;"'"&amp;"!af10"),"")</f>
        <v/>
      </c>
      <c r="CC1838" s="568"/>
      <c r="CE1838" s="187" t="str">
        <f t="shared" ref="CE1838:CE1872" ca="1" si="236">IF($B1838&lt;&gt;"",INDIRECT("'"&amp;$B1838&amp;"'"&amp;"!y11"),"")</f>
        <v/>
      </c>
      <c r="CF1838" s="568" t="str">
        <f t="shared" ref="CF1838:CF1872" ca="1" si="237">IF($B1838&lt;&gt;"",INDIRECT("'"&amp;$B1838&amp;"'"&amp;"!z11"),"")</f>
        <v/>
      </c>
      <c r="CG1838" s="568"/>
      <c r="CH1838" s="568" t="str">
        <f t="shared" ref="CH1838:CH1872" ca="1" si="238">IF($B1838&lt;&gt;"",INDIRECT("'"&amp;$B1838&amp;"'"&amp;"!ab11"),"")</f>
        <v/>
      </c>
      <c r="CI1838" s="568"/>
      <c r="CJ1838" s="568" t="str">
        <f t="shared" ref="CJ1838:CJ1872" ca="1" si="239">IF($B1838&lt;&gt;"",INDIRECT("'"&amp;$B1838&amp;"'"&amp;"!ad11"),"")</f>
        <v/>
      </c>
      <c r="CK1838" s="568"/>
      <c r="CL1838" s="568" t="str">
        <f t="shared" ref="CL1838:CL1872" ca="1" si="240">IF($B1838&lt;&gt;"",INDIRECT("'"&amp;$B1838&amp;"'"&amp;"!af11"),"")</f>
        <v/>
      </c>
      <c r="CM1838" s="568"/>
      <c r="CO1838" s="187" t="str">
        <f t="shared" ref="CO1838:CO1872" ca="1" si="241">IF($B1838&lt;&gt;"",INDIRECT("'"&amp;$B1838&amp;"'"&amp;"!y12"),"")</f>
        <v/>
      </c>
      <c r="CP1838" s="568" t="str">
        <f t="shared" ref="CP1838:CP1872" ca="1" si="242">IF($B1838&lt;&gt;"",INDIRECT("'"&amp;$B1838&amp;"'"&amp;"!z12"),"")</f>
        <v/>
      </c>
      <c r="CQ1838" s="568"/>
      <c r="CR1838" s="568" t="str">
        <f t="shared" ref="CR1838:CR1872" ca="1" si="243">IF($B1838&lt;&gt;"",INDIRECT("'"&amp;$B1838&amp;"'"&amp;"!ab12"),"")</f>
        <v/>
      </c>
      <c r="CS1838" s="568"/>
      <c r="CT1838" s="568" t="str">
        <f t="shared" ref="CT1838:CT1872" ca="1" si="244">IF($B1838&lt;&gt;"",INDIRECT("'"&amp;$B1838&amp;"'"&amp;"!ad12"),"")</f>
        <v/>
      </c>
      <c r="CU1838" s="568"/>
      <c r="CV1838" s="568" t="str">
        <f t="shared" ref="CV1838:CV1872" ca="1" si="245">IF($B1838&lt;&gt;"",INDIRECT("'"&amp;$B1838&amp;"'"&amp;"!af12"),"")</f>
        <v/>
      </c>
      <c r="CW1838" s="568"/>
      <c r="CY1838" s="187" t="str">
        <f t="shared" ref="CY1838:CY1872" ca="1" si="246">IF($B1838&lt;&gt;"",INDIRECT("'"&amp;$B1838&amp;"'"&amp;"!y13"),"")</f>
        <v/>
      </c>
      <c r="CZ1838" s="568" t="str">
        <f t="shared" ref="CZ1838:CZ1872" ca="1" si="247">IF($B1838&lt;&gt;"",INDIRECT("'"&amp;$B1838&amp;"'"&amp;"!z13"),"")</f>
        <v/>
      </c>
      <c r="DA1838" s="568"/>
      <c r="DB1838" s="568" t="str">
        <f t="shared" ref="DB1838:DB1872" ca="1" si="248">IF($B1838&lt;&gt;"",INDIRECT("'"&amp;$B1838&amp;"'"&amp;"!ab13"),"")</f>
        <v/>
      </c>
      <c r="DC1838" s="568"/>
      <c r="DD1838" s="568" t="str">
        <f t="shared" ref="DD1838:DD1872" ca="1" si="249">IF($B1838&lt;&gt;"",INDIRECT("'"&amp;$B1838&amp;"'"&amp;"!ad13"),"")</f>
        <v/>
      </c>
      <c r="DE1838" s="568"/>
      <c r="DF1838" s="568" t="str">
        <f t="shared" ref="DF1838:DF1872" ca="1" si="250">IF($B1838&lt;&gt;"",INDIRECT("'"&amp;$B1838&amp;"'"&amp;"!af13"),"")</f>
        <v/>
      </c>
      <c r="DG1838" s="568"/>
      <c r="DI1838" s="187" t="str">
        <f t="shared" ref="DI1838:DI1872" ca="1" si="251">IF($B1838&lt;&gt;"",INDIRECT("'"&amp;$B1838&amp;"'"&amp;"!y14"),"")</f>
        <v/>
      </c>
      <c r="DJ1838" s="568" t="str">
        <f t="shared" ref="DJ1838:DJ1872" ca="1" si="252">IF($B1838&lt;&gt;"",INDIRECT("'"&amp;$B1838&amp;"'"&amp;"!z14"),"")</f>
        <v/>
      </c>
      <c r="DK1838" s="568"/>
      <c r="DL1838" s="568" t="str">
        <f t="shared" ref="DL1838:DL1872" ca="1" si="253">IF($B1838&lt;&gt;"",INDIRECT("'"&amp;$B1838&amp;"'"&amp;"!ab14"),"")</f>
        <v/>
      </c>
      <c r="DM1838" s="568"/>
      <c r="DN1838" s="568" t="str">
        <f t="shared" ref="DN1838:DN1872" ca="1" si="254">IF($B1838&lt;&gt;"",INDIRECT("'"&amp;$B1838&amp;"'"&amp;"!ad14"),"")</f>
        <v/>
      </c>
      <c r="DO1838" s="568"/>
      <c r="DP1838" s="568" t="str">
        <f t="shared" ref="DP1838:DP1872" ca="1" si="255">IF($B1838&lt;&gt;"",INDIRECT("'"&amp;$B1838&amp;"'"&amp;"!af14"),"")</f>
        <v/>
      </c>
      <c r="DQ1838" s="568"/>
      <c r="DS1838" s="187" t="str">
        <f t="shared" ref="DS1838:DS1872" ca="1" si="256">IF($B1838&lt;&gt;"",INDIRECT("'"&amp;$B1838&amp;"'"&amp;"!y15"),"")</f>
        <v/>
      </c>
      <c r="DT1838" s="568" t="str">
        <f t="shared" ref="DT1838:DT1872" ca="1" si="257">IF($B1838&lt;&gt;"",INDIRECT("'"&amp;$B1838&amp;"'"&amp;"!z15"),"")</f>
        <v/>
      </c>
      <c r="DU1838" s="568"/>
      <c r="DV1838" s="568" t="str">
        <f t="shared" ref="DV1838:DV1872" ca="1" si="258">IF($B1838&lt;&gt;"",INDIRECT("'"&amp;$B1838&amp;"'"&amp;"!ab15"),"")</f>
        <v/>
      </c>
      <c r="DW1838" s="568"/>
      <c r="DX1838" s="568" t="str">
        <f t="shared" ref="DX1838:DX1872" ca="1" si="259">IF($B1838&lt;&gt;"",INDIRECT("'"&amp;$B1838&amp;"'"&amp;"!ad15"),"")</f>
        <v/>
      </c>
      <c r="DY1838" s="568"/>
      <c r="DZ1838" s="568" t="str">
        <f t="shared" ref="DZ1838:DZ1872" ca="1" si="260">IF($B1838&lt;&gt;"",INDIRECT("'"&amp;$B1838&amp;"'"&amp;"!af15"),"")</f>
        <v/>
      </c>
      <c r="EA1838" s="568"/>
      <c r="EC1838" s="187" t="str">
        <f t="shared" ref="EC1838:EC1872" ca="1" si="261">IF($B1838&lt;&gt;"",INDIRECT("'"&amp;$B1838&amp;"'"&amp;"!y16"),"")</f>
        <v/>
      </c>
      <c r="ED1838" s="568" t="str">
        <f t="shared" ref="ED1838:ED1872" ca="1" si="262">IF($B1838&lt;&gt;"",INDIRECT("'"&amp;$B1838&amp;"'"&amp;"!z16"),"")</f>
        <v/>
      </c>
      <c r="EE1838" s="568"/>
      <c r="EF1838" s="568" t="str">
        <f t="shared" ref="EF1838:EF1872" ca="1" si="263">IF($B1838&lt;&gt;"",INDIRECT("'"&amp;$B1838&amp;"'"&amp;"!ab16"),"")</f>
        <v/>
      </c>
      <c r="EG1838" s="568"/>
      <c r="EH1838" s="568" t="str">
        <f t="shared" ref="EH1838:EH1872" ca="1" si="264">IF($B1838&lt;&gt;"",INDIRECT("'"&amp;$B1838&amp;"'"&amp;"!ad16"),"")</f>
        <v/>
      </c>
      <c r="EI1838" s="568"/>
      <c r="EJ1838" s="568" t="str">
        <f t="shared" ref="EJ1838:EJ1872" ca="1" si="265">IF($B1838&lt;&gt;"",INDIRECT("'"&amp;$B1838&amp;"'"&amp;"!af16"),"")</f>
        <v/>
      </c>
      <c r="EK1838" s="568"/>
      <c r="EM1838" s="187" t="str">
        <f t="shared" ref="EM1838:EM1872" ca="1" si="266">IF($B1838&lt;&gt;"",INDIRECT("'"&amp;$B1838&amp;"'"&amp;"!y17"),"")</f>
        <v/>
      </c>
      <c r="EN1838" s="568" t="str">
        <f t="shared" ref="EN1838:EN1872" ca="1" si="267">IF($B1838&lt;&gt;"",INDIRECT("'"&amp;$B1838&amp;"'"&amp;"!z17"),"")</f>
        <v/>
      </c>
      <c r="EO1838" s="568"/>
      <c r="EP1838" s="568" t="str">
        <f t="shared" ref="EP1838:EP1872" ca="1" si="268">IF($B1838&lt;&gt;"",INDIRECT("'"&amp;$B1838&amp;"'"&amp;"!ab17"),"")</f>
        <v/>
      </c>
      <c r="EQ1838" s="568"/>
      <c r="ER1838" s="568" t="str">
        <f t="shared" ref="ER1838:ER1872" ca="1" si="269">IF($B1838&lt;&gt;"",INDIRECT("'"&amp;$B1838&amp;"'"&amp;"!ad17"),"")</f>
        <v/>
      </c>
      <c r="ES1838" s="568"/>
      <c r="ET1838" s="568" t="str">
        <f t="shared" ref="ET1838:ET1872" ca="1" si="270">IF($B1838&lt;&gt;"",INDIRECT("'"&amp;$B1838&amp;"'"&amp;"!af17"),"")</f>
        <v/>
      </c>
      <c r="EU1838" s="568"/>
      <c r="EW1838" s="187" t="str">
        <f t="shared" ref="EW1838:EW1872" ca="1" si="271">IF($B1838&lt;&gt;"",INDIRECT("'"&amp;$B1838&amp;"'"&amp;"!y18"),"")</f>
        <v/>
      </c>
      <c r="EX1838" s="568" t="str">
        <f t="shared" ref="EX1838:EX1872" ca="1" si="272">IF($B1838&lt;&gt;"",INDIRECT("'"&amp;$B1838&amp;"'"&amp;"!z18"),"")</f>
        <v/>
      </c>
      <c r="EY1838" s="568"/>
      <c r="EZ1838" s="568" t="str">
        <f t="shared" ref="EZ1838:EZ1872" ca="1" si="273">IF($B1838&lt;&gt;"",INDIRECT("'"&amp;$B1838&amp;"'"&amp;"!ab18"),"")</f>
        <v/>
      </c>
      <c r="FA1838" s="568"/>
      <c r="FB1838" s="568" t="str">
        <f t="shared" ref="FB1838:FB1872" ca="1" si="274">IF($B1838&lt;&gt;"",INDIRECT("'"&amp;$B1838&amp;"'"&amp;"!ad18"),"")</f>
        <v/>
      </c>
      <c r="FC1838" s="568"/>
      <c r="FD1838" s="568" t="str">
        <f t="shared" ref="FD1838:FD1872" ca="1" si="275">IF($B1838&lt;&gt;"",INDIRECT("'"&amp;$B1838&amp;"'"&amp;"!af18"),"")</f>
        <v/>
      </c>
      <c r="FE1838" s="568"/>
      <c r="FG1838" s="187" t="str">
        <f t="shared" ref="FG1838:FG1872" ca="1" si="276">IF($B1838&lt;&gt;"",INDIRECT("'"&amp;$B1838&amp;"'"&amp;"!y19"),"")</f>
        <v/>
      </c>
      <c r="FH1838" s="568" t="str">
        <f t="shared" ref="FH1838:FH1872" ca="1" si="277">IF($B1838&lt;&gt;"",INDIRECT("'"&amp;$B1838&amp;"'"&amp;"!z19"),"")</f>
        <v/>
      </c>
      <c r="FI1838" s="568"/>
      <c r="FJ1838" s="568" t="str">
        <f t="shared" ref="FJ1838:FJ1872" ca="1" si="278">IF($B1838&lt;&gt;"",INDIRECT("'"&amp;$B1838&amp;"'"&amp;"!ab19"),"")</f>
        <v/>
      </c>
      <c r="FK1838" s="568"/>
      <c r="FL1838" s="568" t="str">
        <f t="shared" ref="FL1838:FL1872" ca="1" si="279">IF($B1838&lt;&gt;"",INDIRECT("'"&amp;$B1838&amp;"'"&amp;"!ad19"),"")</f>
        <v/>
      </c>
      <c r="FM1838" s="568"/>
      <c r="FN1838" s="568" t="str">
        <f t="shared" ref="FN1838:FN1872" ca="1" si="280">IF($B1838&lt;&gt;"",INDIRECT("'"&amp;$B1838&amp;"'"&amp;"!af19"),"")</f>
        <v/>
      </c>
      <c r="FO1838" s="568"/>
    </row>
    <row r="1839" spans="1:171" hidden="1">
      <c r="A1839" s="22">
        <v>67</v>
      </c>
      <c r="B1839" s="22" t="str">
        <f ca="1">IF(ISERROR(INDEX(WS,ROWS($A$1773:$A1839))),"",MID(INDEX(WS,ROWS($A$1773:$A1839)), FIND("]",INDEX(WS,ROWS($A$1773:$A1839)))+1,32))&amp;T(NOW())</f>
        <v/>
      </c>
      <c r="C1839" s="187" t="str">
        <f t="shared" ca="1" si="196"/>
        <v/>
      </c>
      <c r="D1839" s="568" t="str">
        <f t="shared" ca="1" si="197"/>
        <v/>
      </c>
      <c r="E1839" s="568"/>
      <c r="F1839" s="568" t="str">
        <f t="shared" ca="1" si="198"/>
        <v/>
      </c>
      <c r="G1839" s="568"/>
      <c r="H1839" s="568" t="str">
        <f t="shared" ca="1" si="199"/>
        <v/>
      </c>
      <c r="I1839" s="568"/>
      <c r="J1839" s="568" t="str">
        <f t="shared" ca="1" si="200"/>
        <v/>
      </c>
      <c r="K1839" s="568"/>
      <c r="M1839" s="187" t="str">
        <f t="shared" ca="1" si="201"/>
        <v/>
      </c>
      <c r="N1839" s="568" t="str">
        <f t="shared" ca="1" si="202"/>
        <v/>
      </c>
      <c r="O1839" s="568"/>
      <c r="P1839" s="568" t="str">
        <f t="shared" ca="1" si="203"/>
        <v/>
      </c>
      <c r="Q1839" s="568"/>
      <c r="R1839" s="568" t="str">
        <f t="shared" ca="1" si="204"/>
        <v/>
      </c>
      <c r="S1839" s="568"/>
      <c r="T1839" s="568" t="str">
        <f t="shared" ca="1" si="205"/>
        <v/>
      </c>
      <c r="U1839" s="568"/>
      <c r="W1839" s="187" t="str">
        <f t="shared" ca="1" si="206"/>
        <v/>
      </c>
      <c r="X1839" s="568" t="str">
        <f t="shared" ca="1" si="207"/>
        <v/>
      </c>
      <c r="Y1839" s="568"/>
      <c r="Z1839" s="568" t="str">
        <f t="shared" ca="1" si="208"/>
        <v/>
      </c>
      <c r="AA1839" s="568"/>
      <c r="AB1839" s="568" t="str">
        <f t="shared" ca="1" si="209"/>
        <v/>
      </c>
      <c r="AC1839" s="568"/>
      <c r="AD1839" s="568" t="str">
        <f t="shared" ca="1" si="210"/>
        <v/>
      </c>
      <c r="AE1839" s="568"/>
      <c r="AG1839" s="187" t="str">
        <f t="shared" ca="1" si="211"/>
        <v/>
      </c>
      <c r="AH1839" s="568" t="str">
        <f t="shared" ca="1" si="212"/>
        <v/>
      </c>
      <c r="AI1839" s="568"/>
      <c r="AJ1839" s="568" t="str">
        <f t="shared" ca="1" si="213"/>
        <v/>
      </c>
      <c r="AK1839" s="568"/>
      <c r="AL1839" s="568" t="str">
        <f t="shared" ca="1" si="214"/>
        <v/>
      </c>
      <c r="AM1839" s="568"/>
      <c r="AN1839" s="568" t="str">
        <f t="shared" ca="1" si="215"/>
        <v/>
      </c>
      <c r="AO1839" s="568"/>
      <c r="AQ1839" s="187" t="str">
        <f t="shared" ca="1" si="216"/>
        <v/>
      </c>
      <c r="AR1839" s="568" t="str">
        <f t="shared" ca="1" si="217"/>
        <v/>
      </c>
      <c r="AS1839" s="568"/>
      <c r="AT1839" s="568" t="str">
        <f t="shared" ca="1" si="218"/>
        <v/>
      </c>
      <c r="AU1839" s="568"/>
      <c r="AV1839" s="568" t="str">
        <f t="shared" ca="1" si="219"/>
        <v/>
      </c>
      <c r="AW1839" s="568"/>
      <c r="AX1839" s="568" t="str">
        <f t="shared" ca="1" si="220"/>
        <v/>
      </c>
      <c r="AY1839" s="568"/>
      <c r="BA1839" s="187" t="str">
        <f t="shared" ca="1" si="221"/>
        <v/>
      </c>
      <c r="BB1839" s="568" t="str">
        <f t="shared" ca="1" si="222"/>
        <v/>
      </c>
      <c r="BC1839" s="568"/>
      <c r="BD1839" s="568" t="str">
        <f t="shared" ca="1" si="223"/>
        <v/>
      </c>
      <c r="BE1839" s="568"/>
      <c r="BF1839" s="568" t="str">
        <f t="shared" ca="1" si="224"/>
        <v/>
      </c>
      <c r="BG1839" s="568"/>
      <c r="BH1839" s="568" t="str">
        <f t="shared" ca="1" si="225"/>
        <v/>
      </c>
      <c r="BI1839" s="568"/>
      <c r="BK1839" s="187" t="str">
        <f t="shared" ca="1" si="226"/>
        <v/>
      </c>
      <c r="BL1839" s="568" t="str">
        <f t="shared" ca="1" si="227"/>
        <v/>
      </c>
      <c r="BM1839" s="568"/>
      <c r="BN1839" s="568" t="str">
        <f t="shared" ca="1" si="228"/>
        <v/>
      </c>
      <c r="BO1839" s="568"/>
      <c r="BP1839" s="568" t="str">
        <f t="shared" ca="1" si="229"/>
        <v/>
      </c>
      <c r="BQ1839" s="568"/>
      <c r="BR1839" s="568" t="str">
        <f t="shared" ca="1" si="230"/>
        <v/>
      </c>
      <c r="BS1839" s="568"/>
      <c r="BU1839" s="187" t="str">
        <f t="shared" ca="1" si="231"/>
        <v/>
      </c>
      <c r="BV1839" s="568" t="str">
        <f t="shared" ca="1" si="232"/>
        <v/>
      </c>
      <c r="BW1839" s="568"/>
      <c r="BX1839" s="568" t="str">
        <f t="shared" ca="1" si="233"/>
        <v/>
      </c>
      <c r="BY1839" s="568"/>
      <c r="BZ1839" s="568" t="str">
        <f t="shared" ca="1" si="234"/>
        <v/>
      </c>
      <c r="CA1839" s="568"/>
      <c r="CB1839" s="568" t="str">
        <f t="shared" ca="1" si="235"/>
        <v/>
      </c>
      <c r="CC1839" s="568"/>
      <c r="CE1839" s="187" t="str">
        <f t="shared" ca="1" si="236"/>
        <v/>
      </c>
      <c r="CF1839" s="568" t="str">
        <f t="shared" ca="1" si="237"/>
        <v/>
      </c>
      <c r="CG1839" s="568"/>
      <c r="CH1839" s="568" t="str">
        <f t="shared" ca="1" si="238"/>
        <v/>
      </c>
      <c r="CI1839" s="568"/>
      <c r="CJ1839" s="568" t="str">
        <f t="shared" ca="1" si="239"/>
        <v/>
      </c>
      <c r="CK1839" s="568"/>
      <c r="CL1839" s="568" t="str">
        <f t="shared" ca="1" si="240"/>
        <v/>
      </c>
      <c r="CM1839" s="568"/>
      <c r="CO1839" s="187" t="str">
        <f t="shared" ca="1" si="241"/>
        <v/>
      </c>
      <c r="CP1839" s="568" t="str">
        <f t="shared" ca="1" si="242"/>
        <v/>
      </c>
      <c r="CQ1839" s="568"/>
      <c r="CR1839" s="568" t="str">
        <f t="shared" ca="1" si="243"/>
        <v/>
      </c>
      <c r="CS1839" s="568"/>
      <c r="CT1839" s="568" t="str">
        <f t="shared" ca="1" si="244"/>
        <v/>
      </c>
      <c r="CU1839" s="568"/>
      <c r="CV1839" s="568" t="str">
        <f t="shared" ca="1" si="245"/>
        <v/>
      </c>
      <c r="CW1839" s="568"/>
      <c r="CY1839" s="187" t="str">
        <f t="shared" ca="1" si="246"/>
        <v/>
      </c>
      <c r="CZ1839" s="568" t="str">
        <f t="shared" ca="1" si="247"/>
        <v/>
      </c>
      <c r="DA1839" s="568"/>
      <c r="DB1839" s="568" t="str">
        <f t="shared" ca="1" si="248"/>
        <v/>
      </c>
      <c r="DC1839" s="568"/>
      <c r="DD1839" s="568" t="str">
        <f t="shared" ca="1" si="249"/>
        <v/>
      </c>
      <c r="DE1839" s="568"/>
      <c r="DF1839" s="568" t="str">
        <f t="shared" ca="1" si="250"/>
        <v/>
      </c>
      <c r="DG1839" s="568"/>
      <c r="DI1839" s="187" t="str">
        <f t="shared" ca="1" si="251"/>
        <v/>
      </c>
      <c r="DJ1839" s="568" t="str">
        <f t="shared" ca="1" si="252"/>
        <v/>
      </c>
      <c r="DK1839" s="568"/>
      <c r="DL1839" s="568" t="str">
        <f t="shared" ca="1" si="253"/>
        <v/>
      </c>
      <c r="DM1839" s="568"/>
      <c r="DN1839" s="568" t="str">
        <f t="shared" ca="1" si="254"/>
        <v/>
      </c>
      <c r="DO1839" s="568"/>
      <c r="DP1839" s="568" t="str">
        <f t="shared" ca="1" si="255"/>
        <v/>
      </c>
      <c r="DQ1839" s="568"/>
      <c r="DS1839" s="187" t="str">
        <f t="shared" ca="1" si="256"/>
        <v/>
      </c>
      <c r="DT1839" s="568" t="str">
        <f t="shared" ca="1" si="257"/>
        <v/>
      </c>
      <c r="DU1839" s="568"/>
      <c r="DV1839" s="568" t="str">
        <f t="shared" ca="1" si="258"/>
        <v/>
      </c>
      <c r="DW1839" s="568"/>
      <c r="DX1839" s="568" t="str">
        <f t="shared" ca="1" si="259"/>
        <v/>
      </c>
      <c r="DY1839" s="568"/>
      <c r="DZ1839" s="568" t="str">
        <f t="shared" ca="1" si="260"/>
        <v/>
      </c>
      <c r="EA1839" s="568"/>
      <c r="EC1839" s="187" t="str">
        <f t="shared" ca="1" si="261"/>
        <v/>
      </c>
      <c r="ED1839" s="568" t="str">
        <f t="shared" ca="1" si="262"/>
        <v/>
      </c>
      <c r="EE1839" s="568"/>
      <c r="EF1839" s="568" t="str">
        <f t="shared" ca="1" si="263"/>
        <v/>
      </c>
      <c r="EG1839" s="568"/>
      <c r="EH1839" s="568" t="str">
        <f t="shared" ca="1" si="264"/>
        <v/>
      </c>
      <c r="EI1839" s="568"/>
      <c r="EJ1839" s="568" t="str">
        <f t="shared" ca="1" si="265"/>
        <v/>
      </c>
      <c r="EK1839" s="568"/>
      <c r="EM1839" s="187" t="str">
        <f t="shared" ca="1" si="266"/>
        <v/>
      </c>
      <c r="EN1839" s="568" t="str">
        <f t="shared" ca="1" si="267"/>
        <v/>
      </c>
      <c r="EO1839" s="568"/>
      <c r="EP1839" s="568" t="str">
        <f t="shared" ca="1" si="268"/>
        <v/>
      </c>
      <c r="EQ1839" s="568"/>
      <c r="ER1839" s="568" t="str">
        <f t="shared" ca="1" si="269"/>
        <v/>
      </c>
      <c r="ES1839" s="568"/>
      <c r="ET1839" s="568" t="str">
        <f t="shared" ca="1" si="270"/>
        <v/>
      </c>
      <c r="EU1839" s="568"/>
      <c r="EW1839" s="187" t="str">
        <f t="shared" ca="1" si="271"/>
        <v/>
      </c>
      <c r="EX1839" s="568" t="str">
        <f t="shared" ca="1" si="272"/>
        <v/>
      </c>
      <c r="EY1839" s="568"/>
      <c r="EZ1839" s="568" t="str">
        <f t="shared" ca="1" si="273"/>
        <v/>
      </c>
      <c r="FA1839" s="568"/>
      <c r="FB1839" s="568" t="str">
        <f t="shared" ca="1" si="274"/>
        <v/>
      </c>
      <c r="FC1839" s="568"/>
      <c r="FD1839" s="568" t="str">
        <f t="shared" ca="1" si="275"/>
        <v/>
      </c>
      <c r="FE1839" s="568"/>
      <c r="FG1839" s="187" t="str">
        <f t="shared" ca="1" si="276"/>
        <v/>
      </c>
      <c r="FH1839" s="568" t="str">
        <f t="shared" ca="1" si="277"/>
        <v/>
      </c>
      <c r="FI1839" s="568"/>
      <c r="FJ1839" s="568" t="str">
        <f t="shared" ca="1" si="278"/>
        <v/>
      </c>
      <c r="FK1839" s="568"/>
      <c r="FL1839" s="568" t="str">
        <f t="shared" ca="1" si="279"/>
        <v/>
      </c>
      <c r="FM1839" s="568"/>
      <c r="FN1839" s="568" t="str">
        <f t="shared" ca="1" si="280"/>
        <v/>
      </c>
      <c r="FO1839" s="568"/>
    </row>
    <row r="1840" spans="1:171" hidden="1">
      <c r="A1840" s="22">
        <v>68</v>
      </c>
      <c r="B1840" s="22" t="str">
        <f ca="1">IF(ISERROR(INDEX(WS,ROWS($A$1773:$A1840))),"",MID(INDEX(WS,ROWS($A$1773:$A1840)), FIND("]",INDEX(WS,ROWS($A$1773:$A1840)))+1,32))&amp;T(NOW())</f>
        <v/>
      </c>
      <c r="C1840" s="187" t="str">
        <f t="shared" ca="1" si="196"/>
        <v/>
      </c>
      <c r="D1840" s="568" t="str">
        <f t="shared" ca="1" si="197"/>
        <v/>
      </c>
      <c r="E1840" s="568"/>
      <c r="F1840" s="568" t="str">
        <f t="shared" ca="1" si="198"/>
        <v/>
      </c>
      <c r="G1840" s="568"/>
      <c r="H1840" s="568" t="str">
        <f t="shared" ca="1" si="199"/>
        <v/>
      </c>
      <c r="I1840" s="568"/>
      <c r="J1840" s="568" t="str">
        <f t="shared" ca="1" si="200"/>
        <v/>
      </c>
      <c r="K1840" s="568"/>
      <c r="M1840" s="187" t="str">
        <f t="shared" ca="1" si="201"/>
        <v/>
      </c>
      <c r="N1840" s="568" t="str">
        <f t="shared" ca="1" si="202"/>
        <v/>
      </c>
      <c r="O1840" s="568"/>
      <c r="P1840" s="568" t="str">
        <f t="shared" ca="1" si="203"/>
        <v/>
      </c>
      <c r="Q1840" s="568"/>
      <c r="R1840" s="568" t="str">
        <f t="shared" ca="1" si="204"/>
        <v/>
      </c>
      <c r="S1840" s="568"/>
      <c r="T1840" s="568" t="str">
        <f t="shared" ca="1" si="205"/>
        <v/>
      </c>
      <c r="U1840" s="568"/>
      <c r="W1840" s="187" t="str">
        <f t="shared" ca="1" si="206"/>
        <v/>
      </c>
      <c r="X1840" s="568" t="str">
        <f t="shared" ca="1" si="207"/>
        <v/>
      </c>
      <c r="Y1840" s="568"/>
      <c r="Z1840" s="568" t="str">
        <f t="shared" ca="1" si="208"/>
        <v/>
      </c>
      <c r="AA1840" s="568"/>
      <c r="AB1840" s="568" t="str">
        <f t="shared" ca="1" si="209"/>
        <v/>
      </c>
      <c r="AC1840" s="568"/>
      <c r="AD1840" s="568" t="str">
        <f t="shared" ca="1" si="210"/>
        <v/>
      </c>
      <c r="AE1840" s="568"/>
      <c r="AG1840" s="187" t="str">
        <f t="shared" ca="1" si="211"/>
        <v/>
      </c>
      <c r="AH1840" s="568" t="str">
        <f t="shared" ca="1" si="212"/>
        <v/>
      </c>
      <c r="AI1840" s="568"/>
      <c r="AJ1840" s="568" t="str">
        <f t="shared" ca="1" si="213"/>
        <v/>
      </c>
      <c r="AK1840" s="568"/>
      <c r="AL1840" s="568" t="str">
        <f t="shared" ca="1" si="214"/>
        <v/>
      </c>
      <c r="AM1840" s="568"/>
      <c r="AN1840" s="568" t="str">
        <f t="shared" ca="1" si="215"/>
        <v/>
      </c>
      <c r="AO1840" s="568"/>
      <c r="AQ1840" s="187" t="str">
        <f t="shared" ca="1" si="216"/>
        <v/>
      </c>
      <c r="AR1840" s="568" t="str">
        <f t="shared" ca="1" si="217"/>
        <v/>
      </c>
      <c r="AS1840" s="568"/>
      <c r="AT1840" s="568" t="str">
        <f t="shared" ca="1" si="218"/>
        <v/>
      </c>
      <c r="AU1840" s="568"/>
      <c r="AV1840" s="568" t="str">
        <f t="shared" ca="1" si="219"/>
        <v/>
      </c>
      <c r="AW1840" s="568"/>
      <c r="AX1840" s="568" t="str">
        <f t="shared" ca="1" si="220"/>
        <v/>
      </c>
      <c r="AY1840" s="568"/>
      <c r="BA1840" s="187" t="str">
        <f t="shared" ca="1" si="221"/>
        <v/>
      </c>
      <c r="BB1840" s="568" t="str">
        <f t="shared" ca="1" si="222"/>
        <v/>
      </c>
      <c r="BC1840" s="568"/>
      <c r="BD1840" s="568" t="str">
        <f t="shared" ca="1" si="223"/>
        <v/>
      </c>
      <c r="BE1840" s="568"/>
      <c r="BF1840" s="568" t="str">
        <f t="shared" ca="1" si="224"/>
        <v/>
      </c>
      <c r="BG1840" s="568"/>
      <c r="BH1840" s="568" t="str">
        <f t="shared" ca="1" si="225"/>
        <v/>
      </c>
      <c r="BI1840" s="568"/>
      <c r="BK1840" s="187" t="str">
        <f t="shared" ca="1" si="226"/>
        <v/>
      </c>
      <c r="BL1840" s="568" t="str">
        <f t="shared" ca="1" si="227"/>
        <v/>
      </c>
      <c r="BM1840" s="568"/>
      <c r="BN1840" s="568" t="str">
        <f t="shared" ca="1" si="228"/>
        <v/>
      </c>
      <c r="BO1840" s="568"/>
      <c r="BP1840" s="568" t="str">
        <f t="shared" ca="1" si="229"/>
        <v/>
      </c>
      <c r="BQ1840" s="568"/>
      <c r="BR1840" s="568" t="str">
        <f t="shared" ca="1" si="230"/>
        <v/>
      </c>
      <c r="BS1840" s="568"/>
      <c r="BU1840" s="187" t="str">
        <f t="shared" ca="1" si="231"/>
        <v/>
      </c>
      <c r="BV1840" s="568" t="str">
        <f t="shared" ca="1" si="232"/>
        <v/>
      </c>
      <c r="BW1840" s="568"/>
      <c r="BX1840" s="568" t="str">
        <f t="shared" ca="1" si="233"/>
        <v/>
      </c>
      <c r="BY1840" s="568"/>
      <c r="BZ1840" s="568" t="str">
        <f t="shared" ca="1" si="234"/>
        <v/>
      </c>
      <c r="CA1840" s="568"/>
      <c r="CB1840" s="568" t="str">
        <f t="shared" ca="1" si="235"/>
        <v/>
      </c>
      <c r="CC1840" s="568"/>
      <c r="CE1840" s="187" t="str">
        <f t="shared" ca="1" si="236"/>
        <v/>
      </c>
      <c r="CF1840" s="568" t="str">
        <f t="shared" ca="1" si="237"/>
        <v/>
      </c>
      <c r="CG1840" s="568"/>
      <c r="CH1840" s="568" t="str">
        <f t="shared" ca="1" si="238"/>
        <v/>
      </c>
      <c r="CI1840" s="568"/>
      <c r="CJ1840" s="568" t="str">
        <f t="shared" ca="1" si="239"/>
        <v/>
      </c>
      <c r="CK1840" s="568"/>
      <c r="CL1840" s="568" t="str">
        <f t="shared" ca="1" si="240"/>
        <v/>
      </c>
      <c r="CM1840" s="568"/>
      <c r="CO1840" s="187" t="str">
        <f t="shared" ca="1" si="241"/>
        <v/>
      </c>
      <c r="CP1840" s="568" t="str">
        <f t="shared" ca="1" si="242"/>
        <v/>
      </c>
      <c r="CQ1840" s="568"/>
      <c r="CR1840" s="568" t="str">
        <f t="shared" ca="1" si="243"/>
        <v/>
      </c>
      <c r="CS1840" s="568"/>
      <c r="CT1840" s="568" t="str">
        <f t="shared" ca="1" si="244"/>
        <v/>
      </c>
      <c r="CU1840" s="568"/>
      <c r="CV1840" s="568" t="str">
        <f t="shared" ca="1" si="245"/>
        <v/>
      </c>
      <c r="CW1840" s="568"/>
      <c r="CY1840" s="187" t="str">
        <f t="shared" ca="1" si="246"/>
        <v/>
      </c>
      <c r="CZ1840" s="568" t="str">
        <f t="shared" ca="1" si="247"/>
        <v/>
      </c>
      <c r="DA1840" s="568"/>
      <c r="DB1840" s="568" t="str">
        <f t="shared" ca="1" si="248"/>
        <v/>
      </c>
      <c r="DC1840" s="568"/>
      <c r="DD1840" s="568" t="str">
        <f t="shared" ca="1" si="249"/>
        <v/>
      </c>
      <c r="DE1840" s="568"/>
      <c r="DF1840" s="568" t="str">
        <f t="shared" ca="1" si="250"/>
        <v/>
      </c>
      <c r="DG1840" s="568"/>
      <c r="DI1840" s="187" t="str">
        <f t="shared" ca="1" si="251"/>
        <v/>
      </c>
      <c r="DJ1840" s="568" t="str">
        <f t="shared" ca="1" si="252"/>
        <v/>
      </c>
      <c r="DK1840" s="568"/>
      <c r="DL1840" s="568" t="str">
        <f t="shared" ca="1" si="253"/>
        <v/>
      </c>
      <c r="DM1840" s="568"/>
      <c r="DN1840" s="568" t="str">
        <f t="shared" ca="1" si="254"/>
        <v/>
      </c>
      <c r="DO1840" s="568"/>
      <c r="DP1840" s="568" t="str">
        <f t="shared" ca="1" si="255"/>
        <v/>
      </c>
      <c r="DQ1840" s="568"/>
      <c r="DS1840" s="187" t="str">
        <f t="shared" ca="1" si="256"/>
        <v/>
      </c>
      <c r="DT1840" s="568" t="str">
        <f t="shared" ca="1" si="257"/>
        <v/>
      </c>
      <c r="DU1840" s="568"/>
      <c r="DV1840" s="568" t="str">
        <f t="shared" ca="1" si="258"/>
        <v/>
      </c>
      <c r="DW1840" s="568"/>
      <c r="DX1840" s="568" t="str">
        <f t="shared" ca="1" si="259"/>
        <v/>
      </c>
      <c r="DY1840" s="568"/>
      <c r="DZ1840" s="568" t="str">
        <f t="shared" ca="1" si="260"/>
        <v/>
      </c>
      <c r="EA1840" s="568"/>
      <c r="EC1840" s="187" t="str">
        <f t="shared" ca="1" si="261"/>
        <v/>
      </c>
      <c r="ED1840" s="568" t="str">
        <f t="shared" ca="1" si="262"/>
        <v/>
      </c>
      <c r="EE1840" s="568"/>
      <c r="EF1840" s="568" t="str">
        <f t="shared" ca="1" si="263"/>
        <v/>
      </c>
      <c r="EG1840" s="568"/>
      <c r="EH1840" s="568" t="str">
        <f t="shared" ca="1" si="264"/>
        <v/>
      </c>
      <c r="EI1840" s="568"/>
      <c r="EJ1840" s="568" t="str">
        <f t="shared" ca="1" si="265"/>
        <v/>
      </c>
      <c r="EK1840" s="568"/>
      <c r="EM1840" s="187" t="str">
        <f t="shared" ca="1" si="266"/>
        <v/>
      </c>
      <c r="EN1840" s="568" t="str">
        <f t="shared" ca="1" si="267"/>
        <v/>
      </c>
      <c r="EO1840" s="568"/>
      <c r="EP1840" s="568" t="str">
        <f t="shared" ca="1" si="268"/>
        <v/>
      </c>
      <c r="EQ1840" s="568"/>
      <c r="ER1840" s="568" t="str">
        <f t="shared" ca="1" si="269"/>
        <v/>
      </c>
      <c r="ES1840" s="568"/>
      <c r="ET1840" s="568" t="str">
        <f t="shared" ca="1" si="270"/>
        <v/>
      </c>
      <c r="EU1840" s="568"/>
      <c r="EW1840" s="187" t="str">
        <f t="shared" ca="1" si="271"/>
        <v/>
      </c>
      <c r="EX1840" s="568" t="str">
        <f t="shared" ca="1" si="272"/>
        <v/>
      </c>
      <c r="EY1840" s="568"/>
      <c r="EZ1840" s="568" t="str">
        <f t="shared" ca="1" si="273"/>
        <v/>
      </c>
      <c r="FA1840" s="568"/>
      <c r="FB1840" s="568" t="str">
        <f t="shared" ca="1" si="274"/>
        <v/>
      </c>
      <c r="FC1840" s="568"/>
      <c r="FD1840" s="568" t="str">
        <f t="shared" ca="1" si="275"/>
        <v/>
      </c>
      <c r="FE1840" s="568"/>
      <c r="FG1840" s="187" t="str">
        <f t="shared" ca="1" si="276"/>
        <v/>
      </c>
      <c r="FH1840" s="568" t="str">
        <f t="shared" ca="1" si="277"/>
        <v/>
      </c>
      <c r="FI1840" s="568"/>
      <c r="FJ1840" s="568" t="str">
        <f t="shared" ca="1" si="278"/>
        <v/>
      </c>
      <c r="FK1840" s="568"/>
      <c r="FL1840" s="568" t="str">
        <f t="shared" ca="1" si="279"/>
        <v/>
      </c>
      <c r="FM1840" s="568"/>
      <c r="FN1840" s="568" t="str">
        <f t="shared" ca="1" si="280"/>
        <v/>
      </c>
      <c r="FO1840" s="568"/>
    </row>
    <row r="1841" spans="1:171" hidden="1">
      <c r="A1841" s="22">
        <v>69</v>
      </c>
      <c r="B1841" s="22" t="str">
        <f ca="1">IF(ISERROR(INDEX(WS,ROWS($A$1773:$A1841))),"",MID(INDEX(WS,ROWS($A$1773:$A1841)), FIND("]",INDEX(WS,ROWS($A$1773:$A1841)))+1,32))&amp;T(NOW())</f>
        <v/>
      </c>
      <c r="C1841" s="187" t="str">
        <f t="shared" ca="1" si="196"/>
        <v/>
      </c>
      <c r="D1841" s="568" t="str">
        <f t="shared" ca="1" si="197"/>
        <v/>
      </c>
      <c r="E1841" s="568"/>
      <c r="F1841" s="568" t="str">
        <f t="shared" ca="1" si="198"/>
        <v/>
      </c>
      <c r="G1841" s="568"/>
      <c r="H1841" s="568" t="str">
        <f t="shared" ca="1" si="199"/>
        <v/>
      </c>
      <c r="I1841" s="568"/>
      <c r="J1841" s="568" t="str">
        <f t="shared" ca="1" si="200"/>
        <v/>
      </c>
      <c r="K1841" s="568"/>
      <c r="M1841" s="187" t="str">
        <f t="shared" ca="1" si="201"/>
        <v/>
      </c>
      <c r="N1841" s="568" t="str">
        <f t="shared" ca="1" si="202"/>
        <v/>
      </c>
      <c r="O1841" s="568"/>
      <c r="P1841" s="568" t="str">
        <f t="shared" ca="1" si="203"/>
        <v/>
      </c>
      <c r="Q1841" s="568"/>
      <c r="R1841" s="568" t="str">
        <f t="shared" ca="1" si="204"/>
        <v/>
      </c>
      <c r="S1841" s="568"/>
      <c r="T1841" s="568" t="str">
        <f t="shared" ca="1" si="205"/>
        <v/>
      </c>
      <c r="U1841" s="568"/>
      <c r="W1841" s="187" t="str">
        <f t="shared" ca="1" si="206"/>
        <v/>
      </c>
      <c r="X1841" s="568" t="str">
        <f t="shared" ca="1" si="207"/>
        <v/>
      </c>
      <c r="Y1841" s="568"/>
      <c r="Z1841" s="568" t="str">
        <f t="shared" ca="1" si="208"/>
        <v/>
      </c>
      <c r="AA1841" s="568"/>
      <c r="AB1841" s="568" t="str">
        <f t="shared" ca="1" si="209"/>
        <v/>
      </c>
      <c r="AC1841" s="568"/>
      <c r="AD1841" s="568" t="str">
        <f t="shared" ca="1" si="210"/>
        <v/>
      </c>
      <c r="AE1841" s="568"/>
      <c r="AG1841" s="187" t="str">
        <f t="shared" ca="1" si="211"/>
        <v/>
      </c>
      <c r="AH1841" s="568" t="str">
        <f t="shared" ca="1" si="212"/>
        <v/>
      </c>
      <c r="AI1841" s="568"/>
      <c r="AJ1841" s="568" t="str">
        <f t="shared" ca="1" si="213"/>
        <v/>
      </c>
      <c r="AK1841" s="568"/>
      <c r="AL1841" s="568" t="str">
        <f t="shared" ca="1" si="214"/>
        <v/>
      </c>
      <c r="AM1841" s="568"/>
      <c r="AN1841" s="568" t="str">
        <f t="shared" ca="1" si="215"/>
        <v/>
      </c>
      <c r="AO1841" s="568"/>
      <c r="AQ1841" s="187" t="str">
        <f t="shared" ca="1" si="216"/>
        <v/>
      </c>
      <c r="AR1841" s="568" t="str">
        <f t="shared" ca="1" si="217"/>
        <v/>
      </c>
      <c r="AS1841" s="568"/>
      <c r="AT1841" s="568" t="str">
        <f t="shared" ca="1" si="218"/>
        <v/>
      </c>
      <c r="AU1841" s="568"/>
      <c r="AV1841" s="568" t="str">
        <f t="shared" ca="1" si="219"/>
        <v/>
      </c>
      <c r="AW1841" s="568"/>
      <c r="AX1841" s="568" t="str">
        <f t="shared" ca="1" si="220"/>
        <v/>
      </c>
      <c r="AY1841" s="568"/>
      <c r="BA1841" s="187" t="str">
        <f t="shared" ca="1" si="221"/>
        <v/>
      </c>
      <c r="BB1841" s="568" t="str">
        <f t="shared" ca="1" si="222"/>
        <v/>
      </c>
      <c r="BC1841" s="568"/>
      <c r="BD1841" s="568" t="str">
        <f t="shared" ca="1" si="223"/>
        <v/>
      </c>
      <c r="BE1841" s="568"/>
      <c r="BF1841" s="568" t="str">
        <f t="shared" ca="1" si="224"/>
        <v/>
      </c>
      <c r="BG1841" s="568"/>
      <c r="BH1841" s="568" t="str">
        <f t="shared" ca="1" si="225"/>
        <v/>
      </c>
      <c r="BI1841" s="568"/>
      <c r="BK1841" s="187" t="str">
        <f t="shared" ca="1" si="226"/>
        <v/>
      </c>
      <c r="BL1841" s="568" t="str">
        <f t="shared" ca="1" si="227"/>
        <v/>
      </c>
      <c r="BM1841" s="568"/>
      <c r="BN1841" s="568" t="str">
        <f t="shared" ca="1" si="228"/>
        <v/>
      </c>
      <c r="BO1841" s="568"/>
      <c r="BP1841" s="568" t="str">
        <f t="shared" ca="1" si="229"/>
        <v/>
      </c>
      <c r="BQ1841" s="568"/>
      <c r="BR1841" s="568" t="str">
        <f t="shared" ca="1" si="230"/>
        <v/>
      </c>
      <c r="BS1841" s="568"/>
      <c r="BU1841" s="187" t="str">
        <f t="shared" ca="1" si="231"/>
        <v/>
      </c>
      <c r="BV1841" s="568" t="str">
        <f t="shared" ca="1" si="232"/>
        <v/>
      </c>
      <c r="BW1841" s="568"/>
      <c r="BX1841" s="568" t="str">
        <f t="shared" ca="1" si="233"/>
        <v/>
      </c>
      <c r="BY1841" s="568"/>
      <c r="BZ1841" s="568" t="str">
        <f t="shared" ca="1" si="234"/>
        <v/>
      </c>
      <c r="CA1841" s="568"/>
      <c r="CB1841" s="568" t="str">
        <f t="shared" ca="1" si="235"/>
        <v/>
      </c>
      <c r="CC1841" s="568"/>
      <c r="CE1841" s="187" t="str">
        <f t="shared" ca="1" si="236"/>
        <v/>
      </c>
      <c r="CF1841" s="568" t="str">
        <f t="shared" ca="1" si="237"/>
        <v/>
      </c>
      <c r="CG1841" s="568"/>
      <c r="CH1841" s="568" t="str">
        <f t="shared" ca="1" si="238"/>
        <v/>
      </c>
      <c r="CI1841" s="568"/>
      <c r="CJ1841" s="568" t="str">
        <f t="shared" ca="1" si="239"/>
        <v/>
      </c>
      <c r="CK1841" s="568"/>
      <c r="CL1841" s="568" t="str">
        <f t="shared" ca="1" si="240"/>
        <v/>
      </c>
      <c r="CM1841" s="568"/>
      <c r="CO1841" s="187" t="str">
        <f t="shared" ca="1" si="241"/>
        <v/>
      </c>
      <c r="CP1841" s="568" t="str">
        <f t="shared" ca="1" si="242"/>
        <v/>
      </c>
      <c r="CQ1841" s="568"/>
      <c r="CR1841" s="568" t="str">
        <f t="shared" ca="1" si="243"/>
        <v/>
      </c>
      <c r="CS1841" s="568"/>
      <c r="CT1841" s="568" t="str">
        <f t="shared" ca="1" si="244"/>
        <v/>
      </c>
      <c r="CU1841" s="568"/>
      <c r="CV1841" s="568" t="str">
        <f t="shared" ca="1" si="245"/>
        <v/>
      </c>
      <c r="CW1841" s="568"/>
      <c r="CY1841" s="187" t="str">
        <f t="shared" ca="1" si="246"/>
        <v/>
      </c>
      <c r="CZ1841" s="568" t="str">
        <f t="shared" ca="1" si="247"/>
        <v/>
      </c>
      <c r="DA1841" s="568"/>
      <c r="DB1841" s="568" t="str">
        <f t="shared" ca="1" si="248"/>
        <v/>
      </c>
      <c r="DC1841" s="568"/>
      <c r="DD1841" s="568" t="str">
        <f t="shared" ca="1" si="249"/>
        <v/>
      </c>
      <c r="DE1841" s="568"/>
      <c r="DF1841" s="568" t="str">
        <f t="shared" ca="1" si="250"/>
        <v/>
      </c>
      <c r="DG1841" s="568"/>
      <c r="DI1841" s="187" t="str">
        <f t="shared" ca="1" si="251"/>
        <v/>
      </c>
      <c r="DJ1841" s="568" t="str">
        <f t="shared" ca="1" si="252"/>
        <v/>
      </c>
      <c r="DK1841" s="568"/>
      <c r="DL1841" s="568" t="str">
        <f t="shared" ca="1" si="253"/>
        <v/>
      </c>
      <c r="DM1841" s="568"/>
      <c r="DN1841" s="568" t="str">
        <f t="shared" ca="1" si="254"/>
        <v/>
      </c>
      <c r="DO1841" s="568"/>
      <c r="DP1841" s="568" t="str">
        <f t="shared" ca="1" si="255"/>
        <v/>
      </c>
      <c r="DQ1841" s="568"/>
      <c r="DS1841" s="187" t="str">
        <f t="shared" ca="1" si="256"/>
        <v/>
      </c>
      <c r="DT1841" s="568" t="str">
        <f t="shared" ca="1" si="257"/>
        <v/>
      </c>
      <c r="DU1841" s="568"/>
      <c r="DV1841" s="568" t="str">
        <f t="shared" ca="1" si="258"/>
        <v/>
      </c>
      <c r="DW1841" s="568"/>
      <c r="DX1841" s="568" t="str">
        <f t="shared" ca="1" si="259"/>
        <v/>
      </c>
      <c r="DY1841" s="568"/>
      <c r="DZ1841" s="568" t="str">
        <f t="shared" ca="1" si="260"/>
        <v/>
      </c>
      <c r="EA1841" s="568"/>
      <c r="EC1841" s="187" t="str">
        <f t="shared" ca="1" si="261"/>
        <v/>
      </c>
      <c r="ED1841" s="568" t="str">
        <f t="shared" ca="1" si="262"/>
        <v/>
      </c>
      <c r="EE1841" s="568"/>
      <c r="EF1841" s="568" t="str">
        <f t="shared" ca="1" si="263"/>
        <v/>
      </c>
      <c r="EG1841" s="568"/>
      <c r="EH1841" s="568" t="str">
        <f t="shared" ca="1" si="264"/>
        <v/>
      </c>
      <c r="EI1841" s="568"/>
      <c r="EJ1841" s="568" t="str">
        <f t="shared" ca="1" si="265"/>
        <v/>
      </c>
      <c r="EK1841" s="568"/>
      <c r="EM1841" s="187" t="str">
        <f t="shared" ca="1" si="266"/>
        <v/>
      </c>
      <c r="EN1841" s="568" t="str">
        <f t="shared" ca="1" si="267"/>
        <v/>
      </c>
      <c r="EO1841" s="568"/>
      <c r="EP1841" s="568" t="str">
        <f t="shared" ca="1" si="268"/>
        <v/>
      </c>
      <c r="EQ1841" s="568"/>
      <c r="ER1841" s="568" t="str">
        <f t="shared" ca="1" si="269"/>
        <v/>
      </c>
      <c r="ES1841" s="568"/>
      <c r="ET1841" s="568" t="str">
        <f t="shared" ca="1" si="270"/>
        <v/>
      </c>
      <c r="EU1841" s="568"/>
      <c r="EW1841" s="187" t="str">
        <f t="shared" ca="1" si="271"/>
        <v/>
      </c>
      <c r="EX1841" s="568" t="str">
        <f t="shared" ca="1" si="272"/>
        <v/>
      </c>
      <c r="EY1841" s="568"/>
      <c r="EZ1841" s="568" t="str">
        <f t="shared" ca="1" si="273"/>
        <v/>
      </c>
      <c r="FA1841" s="568"/>
      <c r="FB1841" s="568" t="str">
        <f t="shared" ca="1" si="274"/>
        <v/>
      </c>
      <c r="FC1841" s="568"/>
      <c r="FD1841" s="568" t="str">
        <f t="shared" ca="1" si="275"/>
        <v/>
      </c>
      <c r="FE1841" s="568"/>
      <c r="FG1841" s="187" t="str">
        <f t="shared" ca="1" si="276"/>
        <v/>
      </c>
      <c r="FH1841" s="568" t="str">
        <f t="shared" ca="1" si="277"/>
        <v/>
      </c>
      <c r="FI1841" s="568"/>
      <c r="FJ1841" s="568" t="str">
        <f t="shared" ca="1" si="278"/>
        <v/>
      </c>
      <c r="FK1841" s="568"/>
      <c r="FL1841" s="568" t="str">
        <f t="shared" ca="1" si="279"/>
        <v/>
      </c>
      <c r="FM1841" s="568"/>
      <c r="FN1841" s="568" t="str">
        <f t="shared" ca="1" si="280"/>
        <v/>
      </c>
      <c r="FO1841" s="568"/>
    </row>
    <row r="1842" spans="1:171" hidden="1">
      <c r="A1842" s="22">
        <v>70</v>
      </c>
      <c r="B1842" s="22" t="str">
        <f ca="1">IF(ISERROR(INDEX(WS,ROWS($A$1773:$A1842))),"",MID(INDEX(WS,ROWS($A$1773:$A1842)), FIND("]",INDEX(WS,ROWS($A$1773:$A1842)))+1,32))&amp;T(NOW())</f>
        <v/>
      </c>
      <c r="C1842" s="187" t="str">
        <f t="shared" ca="1" si="196"/>
        <v/>
      </c>
      <c r="D1842" s="568" t="str">
        <f t="shared" ca="1" si="197"/>
        <v/>
      </c>
      <c r="E1842" s="568"/>
      <c r="F1842" s="568" t="str">
        <f t="shared" ca="1" si="198"/>
        <v/>
      </c>
      <c r="G1842" s="568"/>
      <c r="H1842" s="568" t="str">
        <f t="shared" ca="1" si="199"/>
        <v/>
      </c>
      <c r="I1842" s="568"/>
      <c r="J1842" s="568" t="str">
        <f t="shared" ca="1" si="200"/>
        <v/>
      </c>
      <c r="K1842" s="568"/>
      <c r="M1842" s="187" t="str">
        <f t="shared" ca="1" si="201"/>
        <v/>
      </c>
      <c r="N1842" s="568" t="str">
        <f t="shared" ca="1" si="202"/>
        <v/>
      </c>
      <c r="O1842" s="568"/>
      <c r="P1842" s="568" t="str">
        <f t="shared" ca="1" si="203"/>
        <v/>
      </c>
      <c r="Q1842" s="568"/>
      <c r="R1842" s="568" t="str">
        <f t="shared" ca="1" si="204"/>
        <v/>
      </c>
      <c r="S1842" s="568"/>
      <c r="T1842" s="568" t="str">
        <f t="shared" ca="1" si="205"/>
        <v/>
      </c>
      <c r="U1842" s="568"/>
      <c r="W1842" s="187" t="str">
        <f t="shared" ca="1" si="206"/>
        <v/>
      </c>
      <c r="X1842" s="568" t="str">
        <f t="shared" ca="1" si="207"/>
        <v/>
      </c>
      <c r="Y1842" s="568"/>
      <c r="Z1842" s="568" t="str">
        <f t="shared" ca="1" si="208"/>
        <v/>
      </c>
      <c r="AA1842" s="568"/>
      <c r="AB1842" s="568" t="str">
        <f t="shared" ca="1" si="209"/>
        <v/>
      </c>
      <c r="AC1842" s="568"/>
      <c r="AD1842" s="568" t="str">
        <f t="shared" ca="1" si="210"/>
        <v/>
      </c>
      <c r="AE1842" s="568"/>
      <c r="AG1842" s="187" t="str">
        <f t="shared" ca="1" si="211"/>
        <v/>
      </c>
      <c r="AH1842" s="568" t="str">
        <f t="shared" ca="1" si="212"/>
        <v/>
      </c>
      <c r="AI1842" s="568"/>
      <c r="AJ1842" s="568" t="str">
        <f t="shared" ca="1" si="213"/>
        <v/>
      </c>
      <c r="AK1842" s="568"/>
      <c r="AL1842" s="568" t="str">
        <f t="shared" ca="1" si="214"/>
        <v/>
      </c>
      <c r="AM1842" s="568"/>
      <c r="AN1842" s="568" t="str">
        <f t="shared" ca="1" si="215"/>
        <v/>
      </c>
      <c r="AO1842" s="568"/>
      <c r="AQ1842" s="187" t="str">
        <f t="shared" ca="1" si="216"/>
        <v/>
      </c>
      <c r="AR1842" s="568" t="str">
        <f t="shared" ca="1" si="217"/>
        <v/>
      </c>
      <c r="AS1842" s="568"/>
      <c r="AT1842" s="568" t="str">
        <f t="shared" ca="1" si="218"/>
        <v/>
      </c>
      <c r="AU1842" s="568"/>
      <c r="AV1842" s="568" t="str">
        <f t="shared" ca="1" si="219"/>
        <v/>
      </c>
      <c r="AW1842" s="568"/>
      <c r="AX1842" s="568" t="str">
        <f t="shared" ca="1" si="220"/>
        <v/>
      </c>
      <c r="AY1842" s="568"/>
      <c r="BA1842" s="187" t="str">
        <f t="shared" ca="1" si="221"/>
        <v/>
      </c>
      <c r="BB1842" s="568" t="str">
        <f t="shared" ca="1" si="222"/>
        <v/>
      </c>
      <c r="BC1842" s="568"/>
      <c r="BD1842" s="568" t="str">
        <f t="shared" ca="1" si="223"/>
        <v/>
      </c>
      <c r="BE1842" s="568"/>
      <c r="BF1842" s="568" t="str">
        <f t="shared" ca="1" si="224"/>
        <v/>
      </c>
      <c r="BG1842" s="568"/>
      <c r="BH1842" s="568" t="str">
        <f t="shared" ca="1" si="225"/>
        <v/>
      </c>
      <c r="BI1842" s="568"/>
      <c r="BK1842" s="187" t="str">
        <f t="shared" ca="1" si="226"/>
        <v/>
      </c>
      <c r="BL1842" s="568" t="str">
        <f t="shared" ca="1" si="227"/>
        <v/>
      </c>
      <c r="BM1842" s="568"/>
      <c r="BN1842" s="568" t="str">
        <f t="shared" ca="1" si="228"/>
        <v/>
      </c>
      <c r="BO1842" s="568"/>
      <c r="BP1842" s="568" t="str">
        <f t="shared" ca="1" si="229"/>
        <v/>
      </c>
      <c r="BQ1842" s="568"/>
      <c r="BR1842" s="568" t="str">
        <f t="shared" ca="1" si="230"/>
        <v/>
      </c>
      <c r="BS1842" s="568"/>
      <c r="BU1842" s="187" t="str">
        <f t="shared" ca="1" si="231"/>
        <v/>
      </c>
      <c r="BV1842" s="568" t="str">
        <f t="shared" ca="1" si="232"/>
        <v/>
      </c>
      <c r="BW1842" s="568"/>
      <c r="BX1842" s="568" t="str">
        <f t="shared" ca="1" si="233"/>
        <v/>
      </c>
      <c r="BY1842" s="568"/>
      <c r="BZ1842" s="568" t="str">
        <f t="shared" ca="1" si="234"/>
        <v/>
      </c>
      <c r="CA1842" s="568"/>
      <c r="CB1842" s="568" t="str">
        <f t="shared" ca="1" si="235"/>
        <v/>
      </c>
      <c r="CC1842" s="568"/>
      <c r="CE1842" s="187" t="str">
        <f t="shared" ca="1" si="236"/>
        <v/>
      </c>
      <c r="CF1842" s="568" t="str">
        <f t="shared" ca="1" si="237"/>
        <v/>
      </c>
      <c r="CG1842" s="568"/>
      <c r="CH1842" s="568" t="str">
        <f t="shared" ca="1" si="238"/>
        <v/>
      </c>
      <c r="CI1842" s="568"/>
      <c r="CJ1842" s="568" t="str">
        <f t="shared" ca="1" si="239"/>
        <v/>
      </c>
      <c r="CK1842" s="568"/>
      <c r="CL1842" s="568" t="str">
        <f t="shared" ca="1" si="240"/>
        <v/>
      </c>
      <c r="CM1842" s="568"/>
      <c r="CO1842" s="187" t="str">
        <f t="shared" ca="1" si="241"/>
        <v/>
      </c>
      <c r="CP1842" s="568" t="str">
        <f t="shared" ca="1" si="242"/>
        <v/>
      </c>
      <c r="CQ1842" s="568"/>
      <c r="CR1842" s="568" t="str">
        <f t="shared" ca="1" si="243"/>
        <v/>
      </c>
      <c r="CS1842" s="568"/>
      <c r="CT1842" s="568" t="str">
        <f t="shared" ca="1" si="244"/>
        <v/>
      </c>
      <c r="CU1842" s="568"/>
      <c r="CV1842" s="568" t="str">
        <f t="shared" ca="1" si="245"/>
        <v/>
      </c>
      <c r="CW1842" s="568"/>
      <c r="CY1842" s="187" t="str">
        <f t="shared" ca="1" si="246"/>
        <v/>
      </c>
      <c r="CZ1842" s="568" t="str">
        <f t="shared" ca="1" si="247"/>
        <v/>
      </c>
      <c r="DA1842" s="568"/>
      <c r="DB1842" s="568" t="str">
        <f t="shared" ca="1" si="248"/>
        <v/>
      </c>
      <c r="DC1842" s="568"/>
      <c r="DD1842" s="568" t="str">
        <f t="shared" ca="1" si="249"/>
        <v/>
      </c>
      <c r="DE1842" s="568"/>
      <c r="DF1842" s="568" t="str">
        <f t="shared" ca="1" si="250"/>
        <v/>
      </c>
      <c r="DG1842" s="568"/>
      <c r="DI1842" s="187" t="str">
        <f t="shared" ca="1" si="251"/>
        <v/>
      </c>
      <c r="DJ1842" s="568" t="str">
        <f t="shared" ca="1" si="252"/>
        <v/>
      </c>
      <c r="DK1842" s="568"/>
      <c r="DL1842" s="568" t="str">
        <f t="shared" ca="1" si="253"/>
        <v/>
      </c>
      <c r="DM1842" s="568"/>
      <c r="DN1842" s="568" t="str">
        <f t="shared" ca="1" si="254"/>
        <v/>
      </c>
      <c r="DO1842" s="568"/>
      <c r="DP1842" s="568" t="str">
        <f t="shared" ca="1" si="255"/>
        <v/>
      </c>
      <c r="DQ1842" s="568"/>
      <c r="DS1842" s="187" t="str">
        <f t="shared" ca="1" si="256"/>
        <v/>
      </c>
      <c r="DT1842" s="568" t="str">
        <f t="shared" ca="1" si="257"/>
        <v/>
      </c>
      <c r="DU1842" s="568"/>
      <c r="DV1842" s="568" t="str">
        <f t="shared" ca="1" si="258"/>
        <v/>
      </c>
      <c r="DW1842" s="568"/>
      <c r="DX1842" s="568" t="str">
        <f t="shared" ca="1" si="259"/>
        <v/>
      </c>
      <c r="DY1842" s="568"/>
      <c r="DZ1842" s="568" t="str">
        <f t="shared" ca="1" si="260"/>
        <v/>
      </c>
      <c r="EA1842" s="568"/>
      <c r="EC1842" s="187" t="str">
        <f t="shared" ca="1" si="261"/>
        <v/>
      </c>
      <c r="ED1842" s="568" t="str">
        <f t="shared" ca="1" si="262"/>
        <v/>
      </c>
      <c r="EE1842" s="568"/>
      <c r="EF1842" s="568" t="str">
        <f t="shared" ca="1" si="263"/>
        <v/>
      </c>
      <c r="EG1842" s="568"/>
      <c r="EH1842" s="568" t="str">
        <f t="shared" ca="1" si="264"/>
        <v/>
      </c>
      <c r="EI1842" s="568"/>
      <c r="EJ1842" s="568" t="str">
        <f t="shared" ca="1" si="265"/>
        <v/>
      </c>
      <c r="EK1842" s="568"/>
      <c r="EM1842" s="187" t="str">
        <f t="shared" ca="1" si="266"/>
        <v/>
      </c>
      <c r="EN1842" s="568" t="str">
        <f t="shared" ca="1" si="267"/>
        <v/>
      </c>
      <c r="EO1842" s="568"/>
      <c r="EP1842" s="568" t="str">
        <f t="shared" ca="1" si="268"/>
        <v/>
      </c>
      <c r="EQ1842" s="568"/>
      <c r="ER1842" s="568" t="str">
        <f t="shared" ca="1" si="269"/>
        <v/>
      </c>
      <c r="ES1842" s="568"/>
      <c r="ET1842" s="568" t="str">
        <f t="shared" ca="1" si="270"/>
        <v/>
      </c>
      <c r="EU1842" s="568"/>
      <c r="EW1842" s="187" t="str">
        <f t="shared" ca="1" si="271"/>
        <v/>
      </c>
      <c r="EX1842" s="568" t="str">
        <f t="shared" ca="1" si="272"/>
        <v/>
      </c>
      <c r="EY1842" s="568"/>
      <c r="EZ1842" s="568" t="str">
        <f t="shared" ca="1" si="273"/>
        <v/>
      </c>
      <c r="FA1842" s="568"/>
      <c r="FB1842" s="568" t="str">
        <f t="shared" ca="1" si="274"/>
        <v/>
      </c>
      <c r="FC1842" s="568"/>
      <c r="FD1842" s="568" t="str">
        <f t="shared" ca="1" si="275"/>
        <v/>
      </c>
      <c r="FE1842" s="568"/>
      <c r="FG1842" s="187" t="str">
        <f t="shared" ca="1" si="276"/>
        <v/>
      </c>
      <c r="FH1842" s="568" t="str">
        <f t="shared" ca="1" si="277"/>
        <v/>
      </c>
      <c r="FI1842" s="568"/>
      <c r="FJ1842" s="568" t="str">
        <f t="shared" ca="1" si="278"/>
        <v/>
      </c>
      <c r="FK1842" s="568"/>
      <c r="FL1842" s="568" t="str">
        <f t="shared" ca="1" si="279"/>
        <v/>
      </c>
      <c r="FM1842" s="568"/>
      <c r="FN1842" s="568" t="str">
        <f t="shared" ca="1" si="280"/>
        <v/>
      </c>
      <c r="FO1842" s="568"/>
    </row>
    <row r="1843" spans="1:171" hidden="1">
      <c r="A1843" s="22">
        <v>71</v>
      </c>
      <c r="B1843" s="22" t="str">
        <f ca="1">IF(ISERROR(INDEX(WS,ROWS($A$1773:$A1843))),"",MID(INDEX(WS,ROWS($A$1773:$A1843)), FIND("]",INDEX(WS,ROWS($A$1773:$A1843)))+1,32))&amp;T(NOW())</f>
        <v/>
      </c>
      <c r="C1843" s="187" t="str">
        <f t="shared" ca="1" si="196"/>
        <v/>
      </c>
      <c r="D1843" s="568" t="str">
        <f t="shared" ca="1" si="197"/>
        <v/>
      </c>
      <c r="E1843" s="568"/>
      <c r="F1843" s="568" t="str">
        <f t="shared" ca="1" si="198"/>
        <v/>
      </c>
      <c r="G1843" s="568"/>
      <c r="H1843" s="568" t="str">
        <f t="shared" ca="1" si="199"/>
        <v/>
      </c>
      <c r="I1843" s="568"/>
      <c r="J1843" s="568" t="str">
        <f t="shared" ca="1" si="200"/>
        <v/>
      </c>
      <c r="K1843" s="568"/>
      <c r="M1843" s="187" t="str">
        <f t="shared" ca="1" si="201"/>
        <v/>
      </c>
      <c r="N1843" s="568" t="str">
        <f t="shared" ca="1" si="202"/>
        <v/>
      </c>
      <c r="O1843" s="568"/>
      <c r="P1843" s="568" t="str">
        <f t="shared" ca="1" si="203"/>
        <v/>
      </c>
      <c r="Q1843" s="568"/>
      <c r="R1843" s="568" t="str">
        <f t="shared" ca="1" si="204"/>
        <v/>
      </c>
      <c r="S1843" s="568"/>
      <c r="T1843" s="568" t="str">
        <f t="shared" ca="1" si="205"/>
        <v/>
      </c>
      <c r="U1843" s="568"/>
      <c r="W1843" s="187" t="str">
        <f t="shared" ca="1" si="206"/>
        <v/>
      </c>
      <c r="X1843" s="568" t="str">
        <f t="shared" ca="1" si="207"/>
        <v/>
      </c>
      <c r="Y1843" s="568"/>
      <c r="Z1843" s="568" t="str">
        <f t="shared" ca="1" si="208"/>
        <v/>
      </c>
      <c r="AA1843" s="568"/>
      <c r="AB1843" s="568" t="str">
        <f t="shared" ca="1" si="209"/>
        <v/>
      </c>
      <c r="AC1843" s="568"/>
      <c r="AD1843" s="568" t="str">
        <f t="shared" ca="1" si="210"/>
        <v/>
      </c>
      <c r="AE1843" s="568"/>
      <c r="AG1843" s="187" t="str">
        <f t="shared" ca="1" si="211"/>
        <v/>
      </c>
      <c r="AH1843" s="568" t="str">
        <f t="shared" ca="1" si="212"/>
        <v/>
      </c>
      <c r="AI1843" s="568"/>
      <c r="AJ1843" s="568" t="str">
        <f t="shared" ca="1" si="213"/>
        <v/>
      </c>
      <c r="AK1843" s="568"/>
      <c r="AL1843" s="568" t="str">
        <f t="shared" ca="1" si="214"/>
        <v/>
      </c>
      <c r="AM1843" s="568"/>
      <c r="AN1843" s="568" t="str">
        <f t="shared" ca="1" si="215"/>
        <v/>
      </c>
      <c r="AO1843" s="568"/>
      <c r="AQ1843" s="187" t="str">
        <f t="shared" ca="1" si="216"/>
        <v/>
      </c>
      <c r="AR1843" s="568" t="str">
        <f t="shared" ca="1" si="217"/>
        <v/>
      </c>
      <c r="AS1843" s="568"/>
      <c r="AT1843" s="568" t="str">
        <f t="shared" ca="1" si="218"/>
        <v/>
      </c>
      <c r="AU1843" s="568"/>
      <c r="AV1843" s="568" t="str">
        <f t="shared" ca="1" si="219"/>
        <v/>
      </c>
      <c r="AW1843" s="568"/>
      <c r="AX1843" s="568" t="str">
        <f t="shared" ca="1" si="220"/>
        <v/>
      </c>
      <c r="AY1843" s="568"/>
      <c r="BA1843" s="187" t="str">
        <f t="shared" ca="1" si="221"/>
        <v/>
      </c>
      <c r="BB1843" s="568" t="str">
        <f t="shared" ca="1" si="222"/>
        <v/>
      </c>
      <c r="BC1843" s="568"/>
      <c r="BD1843" s="568" t="str">
        <f t="shared" ca="1" si="223"/>
        <v/>
      </c>
      <c r="BE1843" s="568"/>
      <c r="BF1843" s="568" t="str">
        <f t="shared" ca="1" si="224"/>
        <v/>
      </c>
      <c r="BG1843" s="568"/>
      <c r="BH1843" s="568" t="str">
        <f t="shared" ca="1" si="225"/>
        <v/>
      </c>
      <c r="BI1843" s="568"/>
      <c r="BK1843" s="187" t="str">
        <f t="shared" ca="1" si="226"/>
        <v/>
      </c>
      <c r="BL1843" s="568" t="str">
        <f t="shared" ca="1" si="227"/>
        <v/>
      </c>
      <c r="BM1843" s="568"/>
      <c r="BN1843" s="568" t="str">
        <f t="shared" ca="1" si="228"/>
        <v/>
      </c>
      <c r="BO1843" s="568"/>
      <c r="BP1843" s="568" t="str">
        <f t="shared" ca="1" si="229"/>
        <v/>
      </c>
      <c r="BQ1843" s="568"/>
      <c r="BR1843" s="568" t="str">
        <f t="shared" ca="1" si="230"/>
        <v/>
      </c>
      <c r="BS1843" s="568"/>
      <c r="BU1843" s="187" t="str">
        <f t="shared" ca="1" si="231"/>
        <v/>
      </c>
      <c r="BV1843" s="568" t="str">
        <f t="shared" ca="1" si="232"/>
        <v/>
      </c>
      <c r="BW1843" s="568"/>
      <c r="BX1843" s="568" t="str">
        <f t="shared" ca="1" si="233"/>
        <v/>
      </c>
      <c r="BY1843" s="568"/>
      <c r="BZ1843" s="568" t="str">
        <f t="shared" ca="1" si="234"/>
        <v/>
      </c>
      <c r="CA1843" s="568"/>
      <c r="CB1843" s="568" t="str">
        <f t="shared" ca="1" si="235"/>
        <v/>
      </c>
      <c r="CC1843" s="568"/>
      <c r="CE1843" s="187" t="str">
        <f t="shared" ca="1" si="236"/>
        <v/>
      </c>
      <c r="CF1843" s="568" t="str">
        <f t="shared" ca="1" si="237"/>
        <v/>
      </c>
      <c r="CG1843" s="568"/>
      <c r="CH1843" s="568" t="str">
        <f t="shared" ca="1" si="238"/>
        <v/>
      </c>
      <c r="CI1843" s="568"/>
      <c r="CJ1843" s="568" t="str">
        <f t="shared" ca="1" si="239"/>
        <v/>
      </c>
      <c r="CK1843" s="568"/>
      <c r="CL1843" s="568" t="str">
        <f t="shared" ca="1" si="240"/>
        <v/>
      </c>
      <c r="CM1843" s="568"/>
      <c r="CO1843" s="187" t="str">
        <f t="shared" ca="1" si="241"/>
        <v/>
      </c>
      <c r="CP1843" s="568" t="str">
        <f t="shared" ca="1" si="242"/>
        <v/>
      </c>
      <c r="CQ1843" s="568"/>
      <c r="CR1843" s="568" t="str">
        <f t="shared" ca="1" si="243"/>
        <v/>
      </c>
      <c r="CS1843" s="568"/>
      <c r="CT1843" s="568" t="str">
        <f t="shared" ca="1" si="244"/>
        <v/>
      </c>
      <c r="CU1843" s="568"/>
      <c r="CV1843" s="568" t="str">
        <f t="shared" ca="1" si="245"/>
        <v/>
      </c>
      <c r="CW1843" s="568"/>
      <c r="CY1843" s="187" t="str">
        <f t="shared" ca="1" si="246"/>
        <v/>
      </c>
      <c r="CZ1843" s="568" t="str">
        <f t="shared" ca="1" si="247"/>
        <v/>
      </c>
      <c r="DA1843" s="568"/>
      <c r="DB1843" s="568" t="str">
        <f t="shared" ca="1" si="248"/>
        <v/>
      </c>
      <c r="DC1843" s="568"/>
      <c r="DD1843" s="568" t="str">
        <f t="shared" ca="1" si="249"/>
        <v/>
      </c>
      <c r="DE1843" s="568"/>
      <c r="DF1843" s="568" t="str">
        <f t="shared" ca="1" si="250"/>
        <v/>
      </c>
      <c r="DG1843" s="568"/>
      <c r="DI1843" s="187" t="str">
        <f t="shared" ca="1" si="251"/>
        <v/>
      </c>
      <c r="DJ1843" s="568" t="str">
        <f t="shared" ca="1" si="252"/>
        <v/>
      </c>
      <c r="DK1843" s="568"/>
      <c r="DL1843" s="568" t="str">
        <f t="shared" ca="1" si="253"/>
        <v/>
      </c>
      <c r="DM1843" s="568"/>
      <c r="DN1843" s="568" t="str">
        <f t="shared" ca="1" si="254"/>
        <v/>
      </c>
      <c r="DO1843" s="568"/>
      <c r="DP1843" s="568" t="str">
        <f t="shared" ca="1" si="255"/>
        <v/>
      </c>
      <c r="DQ1843" s="568"/>
      <c r="DS1843" s="187" t="str">
        <f t="shared" ca="1" si="256"/>
        <v/>
      </c>
      <c r="DT1843" s="568" t="str">
        <f t="shared" ca="1" si="257"/>
        <v/>
      </c>
      <c r="DU1843" s="568"/>
      <c r="DV1843" s="568" t="str">
        <f t="shared" ca="1" si="258"/>
        <v/>
      </c>
      <c r="DW1843" s="568"/>
      <c r="DX1843" s="568" t="str">
        <f t="shared" ca="1" si="259"/>
        <v/>
      </c>
      <c r="DY1843" s="568"/>
      <c r="DZ1843" s="568" t="str">
        <f t="shared" ca="1" si="260"/>
        <v/>
      </c>
      <c r="EA1843" s="568"/>
      <c r="EC1843" s="187" t="str">
        <f t="shared" ca="1" si="261"/>
        <v/>
      </c>
      <c r="ED1843" s="568" t="str">
        <f t="shared" ca="1" si="262"/>
        <v/>
      </c>
      <c r="EE1843" s="568"/>
      <c r="EF1843" s="568" t="str">
        <f t="shared" ca="1" si="263"/>
        <v/>
      </c>
      <c r="EG1843" s="568"/>
      <c r="EH1843" s="568" t="str">
        <f t="shared" ca="1" si="264"/>
        <v/>
      </c>
      <c r="EI1843" s="568"/>
      <c r="EJ1843" s="568" t="str">
        <f t="shared" ca="1" si="265"/>
        <v/>
      </c>
      <c r="EK1843" s="568"/>
      <c r="EM1843" s="187" t="str">
        <f t="shared" ca="1" si="266"/>
        <v/>
      </c>
      <c r="EN1843" s="568" t="str">
        <f t="shared" ca="1" si="267"/>
        <v/>
      </c>
      <c r="EO1843" s="568"/>
      <c r="EP1843" s="568" t="str">
        <f t="shared" ca="1" si="268"/>
        <v/>
      </c>
      <c r="EQ1843" s="568"/>
      <c r="ER1843" s="568" t="str">
        <f t="shared" ca="1" si="269"/>
        <v/>
      </c>
      <c r="ES1843" s="568"/>
      <c r="ET1843" s="568" t="str">
        <f t="shared" ca="1" si="270"/>
        <v/>
      </c>
      <c r="EU1843" s="568"/>
      <c r="EW1843" s="187" t="str">
        <f t="shared" ca="1" si="271"/>
        <v/>
      </c>
      <c r="EX1843" s="568" t="str">
        <f t="shared" ca="1" si="272"/>
        <v/>
      </c>
      <c r="EY1843" s="568"/>
      <c r="EZ1843" s="568" t="str">
        <f t="shared" ca="1" si="273"/>
        <v/>
      </c>
      <c r="FA1843" s="568"/>
      <c r="FB1843" s="568" t="str">
        <f t="shared" ca="1" si="274"/>
        <v/>
      </c>
      <c r="FC1843" s="568"/>
      <c r="FD1843" s="568" t="str">
        <f t="shared" ca="1" si="275"/>
        <v/>
      </c>
      <c r="FE1843" s="568"/>
      <c r="FG1843" s="187" t="str">
        <f t="shared" ca="1" si="276"/>
        <v/>
      </c>
      <c r="FH1843" s="568" t="str">
        <f t="shared" ca="1" si="277"/>
        <v/>
      </c>
      <c r="FI1843" s="568"/>
      <c r="FJ1843" s="568" t="str">
        <f t="shared" ca="1" si="278"/>
        <v/>
      </c>
      <c r="FK1843" s="568"/>
      <c r="FL1843" s="568" t="str">
        <f t="shared" ca="1" si="279"/>
        <v/>
      </c>
      <c r="FM1843" s="568"/>
      <c r="FN1843" s="568" t="str">
        <f t="shared" ca="1" si="280"/>
        <v/>
      </c>
      <c r="FO1843" s="568"/>
    </row>
    <row r="1844" spans="1:171" hidden="1">
      <c r="A1844" s="22">
        <v>72</v>
      </c>
      <c r="B1844" s="22" t="str">
        <f ca="1">IF(ISERROR(INDEX(WS,ROWS($A$1773:$A1844))),"",MID(INDEX(WS,ROWS($A$1773:$A1844)), FIND("]",INDEX(WS,ROWS($A$1773:$A1844)))+1,32))&amp;T(NOW())</f>
        <v/>
      </c>
      <c r="C1844" s="187" t="str">
        <f t="shared" ca="1" si="196"/>
        <v/>
      </c>
      <c r="D1844" s="568" t="str">
        <f t="shared" ca="1" si="197"/>
        <v/>
      </c>
      <c r="E1844" s="568"/>
      <c r="F1844" s="568" t="str">
        <f t="shared" ca="1" si="198"/>
        <v/>
      </c>
      <c r="G1844" s="568"/>
      <c r="H1844" s="568" t="str">
        <f t="shared" ca="1" si="199"/>
        <v/>
      </c>
      <c r="I1844" s="568"/>
      <c r="J1844" s="568" t="str">
        <f t="shared" ca="1" si="200"/>
        <v/>
      </c>
      <c r="K1844" s="568"/>
      <c r="M1844" s="187" t="str">
        <f t="shared" ca="1" si="201"/>
        <v/>
      </c>
      <c r="N1844" s="568" t="str">
        <f t="shared" ca="1" si="202"/>
        <v/>
      </c>
      <c r="O1844" s="568"/>
      <c r="P1844" s="568" t="str">
        <f t="shared" ca="1" si="203"/>
        <v/>
      </c>
      <c r="Q1844" s="568"/>
      <c r="R1844" s="568" t="str">
        <f t="shared" ca="1" si="204"/>
        <v/>
      </c>
      <c r="S1844" s="568"/>
      <c r="T1844" s="568" t="str">
        <f t="shared" ca="1" si="205"/>
        <v/>
      </c>
      <c r="U1844" s="568"/>
      <c r="W1844" s="187" t="str">
        <f t="shared" ca="1" si="206"/>
        <v/>
      </c>
      <c r="X1844" s="568" t="str">
        <f t="shared" ca="1" si="207"/>
        <v/>
      </c>
      <c r="Y1844" s="568"/>
      <c r="Z1844" s="568" t="str">
        <f t="shared" ca="1" si="208"/>
        <v/>
      </c>
      <c r="AA1844" s="568"/>
      <c r="AB1844" s="568" t="str">
        <f t="shared" ca="1" si="209"/>
        <v/>
      </c>
      <c r="AC1844" s="568"/>
      <c r="AD1844" s="568" t="str">
        <f t="shared" ca="1" si="210"/>
        <v/>
      </c>
      <c r="AE1844" s="568"/>
      <c r="AG1844" s="187" t="str">
        <f t="shared" ca="1" si="211"/>
        <v/>
      </c>
      <c r="AH1844" s="568" t="str">
        <f t="shared" ca="1" si="212"/>
        <v/>
      </c>
      <c r="AI1844" s="568"/>
      <c r="AJ1844" s="568" t="str">
        <f t="shared" ca="1" si="213"/>
        <v/>
      </c>
      <c r="AK1844" s="568"/>
      <c r="AL1844" s="568" t="str">
        <f t="shared" ca="1" si="214"/>
        <v/>
      </c>
      <c r="AM1844" s="568"/>
      <c r="AN1844" s="568" t="str">
        <f t="shared" ca="1" si="215"/>
        <v/>
      </c>
      <c r="AO1844" s="568"/>
      <c r="AQ1844" s="187" t="str">
        <f t="shared" ca="1" si="216"/>
        <v/>
      </c>
      <c r="AR1844" s="568" t="str">
        <f t="shared" ca="1" si="217"/>
        <v/>
      </c>
      <c r="AS1844" s="568"/>
      <c r="AT1844" s="568" t="str">
        <f t="shared" ca="1" si="218"/>
        <v/>
      </c>
      <c r="AU1844" s="568"/>
      <c r="AV1844" s="568" t="str">
        <f t="shared" ca="1" si="219"/>
        <v/>
      </c>
      <c r="AW1844" s="568"/>
      <c r="AX1844" s="568" t="str">
        <f t="shared" ca="1" si="220"/>
        <v/>
      </c>
      <c r="AY1844" s="568"/>
      <c r="BA1844" s="187" t="str">
        <f t="shared" ca="1" si="221"/>
        <v/>
      </c>
      <c r="BB1844" s="568" t="str">
        <f t="shared" ca="1" si="222"/>
        <v/>
      </c>
      <c r="BC1844" s="568"/>
      <c r="BD1844" s="568" t="str">
        <f t="shared" ca="1" si="223"/>
        <v/>
      </c>
      <c r="BE1844" s="568"/>
      <c r="BF1844" s="568" t="str">
        <f t="shared" ca="1" si="224"/>
        <v/>
      </c>
      <c r="BG1844" s="568"/>
      <c r="BH1844" s="568" t="str">
        <f t="shared" ca="1" si="225"/>
        <v/>
      </c>
      <c r="BI1844" s="568"/>
      <c r="BK1844" s="187" t="str">
        <f t="shared" ca="1" si="226"/>
        <v/>
      </c>
      <c r="BL1844" s="568" t="str">
        <f t="shared" ca="1" si="227"/>
        <v/>
      </c>
      <c r="BM1844" s="568"/>
      <c r="BN1844" s="568" t="str">
        <f t="shared" ca="1" si="228"/>
        <v/>
      </c>
      <c r="BO1844" s="568"/>
      <c r="BP1844" s="568" t="str">
        <f t="shared" ca="1" si="229"/>
        <v/>
      </c>
      <c r="BQ1844" s="568"/>
      <c r="BR1844" s="568" t="str">
        <f t="shared" ca="1" si="230"/>
        <v/>
      </c>
      <c r="BS1844" s="568"/>
      <c r="BU1844" s="187" t="str">
        <f t="shared" ca="1" si="231"/>
        <v/>
      </c>
      <c r="BV1844" s="568" t="str">
        <f t="shared" ca="1" si="232"/>
        <v/>
      </c>
      <c r="BW1844" s="568"/>
      <c r="BX1844" s="568" t="str">
        <f t="shared" ca="1" si="233"/>
        <v/>
      </c>
      <c r="BY1844" s="568"/>
      <c r="BZ1844" s="568" t="str">
        <f t="shared" ca="1" si="234"/>
        <v/>
      </c>
      <c r="CA1844" s="568"/>
      <c r="CB1844" s="568" t="str">
        <f t="shared" ca="1" si="235"/>
        <v/>
      </c>
      <c r="CC1844" s="568"/>
      <c r="CE1844" s="187" t="str">
        <f t="shared" ca="1" si="236"/>
        <v/>
      </c>
      <c r="CF1844" s="568" t="str">
        <f t="shared" ca="1" si="237"/>
        <v/>
      </c>
      <c r="CG1844" s="568"/>
      <c r="CH1844" s="568" t="str">
        <f t="shared" ca="1" si="238"/>
        <v/>
      </c>
      <c r="CI1844" s="568"/>
      <c r="CJ1844" s="568" t="str">
        <f t="shared" ca="1" si="239"/>
        <v/>
      </c>
      <c r="CK1844" s="568"/>
      <c r="CL1844" s="568" t="str">
        <f t="shared" ca="1" si="240"/>
        <v/>
      </c>
      <c r="CM1844" s="568"/>
      <c r="CO1844" s="187" t="str">
        <f t="shared" ca="1" si="241"/>
        <v/>
      </c>
      <c r="CP1844" s="568" t="str">
        <f t="shared" ca="1" si="242"/>
        <v/>
      </c>
      <c r="CQ1844" s="568"/>
      <c r="CR1844" s="568" t="str">
        <f t="shared" ca="1" si="243"/>
        <v/>
      </c>
      <c r="CS1844" s="568"/>
      <c r="CT1844" s="568" t="str">
        <f t="shared" ca="1" si="244"/>
        <v/>
      </c>
      <c r="CU1844" s="568"/>
      <c r="CV1844" s="568" t="str">
        <f t="shared" ca="1" si="245"/>
        <v/>
      </c>
      <c r="CW1844" s="568"/>
      <c r="CY1844" s="187" t="str">
        <f t="shared" ca="1" si="246"/>
        <v/>
      </c>
      <c r="CZ1844" s="568" t="str">
        <f t="shared" ca="1" si="247"/>
        <v/>
      </c>
      <c r="DA1844" s="568"/>
      <c r="DB1844" s="568" t="str">
        <f t="shared" ca="1" si="248"/>
        <v/>
      </c>
      <c r="DC1844" s="568"/>
      <c r="DD1844" s="568" t="str">
        <f t="shared" ca="1" si="249"/>
        <v/>
      </c>
      <c r="DE1844" s="568"/>
      <c r="DF1844" s="568" t="str">
        <f t="shared" ca="1" si="250"/>
        <v/>
      </c>
      <c r="DG1844" s="568"/>
      <c r="DI1844" s="187" t="str">
        <f t="shared" ca="1" si="251"/>
        <v/>
      </c>
      <c r="DJ1844" s="568" t="str">
        <f t="shared" ca="1" si="252"/>
        <v/>
      </c>
      <c r="DK1844" s="568"/>
      <c r="DL1844" s="568" t="str">
        <f t="shared" ca="1" si="253"/>
        <v/>
      </c>
      <c r="DM1844" s="568"/>
      <c r="DN1844" s="568" t="str">
        <f t="shared" ca="1" si="254"/>
        <v/>
      </c>
      <c r="DO1844" s="568"/>
      <c r="DP1844" s="568" t="str">
        <f t="shared" ca="1" si="255"/>
        <v/>
      </c>
      <c r="DQ1844" s="568"/>
      <c r="DS1844" s="187" t="str">
        <f t="shared" ca="1" si="256"/>
        <v/>
      </c>
      <c r="DT1844" s="568" t="str">
        <f t="shared" ca="1" si="257"/>
        <v/>
      </c>
      <c r="DU1844" s="568"/>
      <c r="DV1844" s="568" t="str">
        <f t="shared" ca="1" si="258"/>
        <v/>
      </c>
      <c r="DW1844" s="568"/>
      <c r="DX1844" s="568" t="str">
        <f t="shared" ca="1" si="259"/>
        <v/>
      </c>
      <c r="DY1844" s="568"/>
      <c r="DZ1844" s="568" t="str">
        <f t="shared" ca="1" si="260"/>
        <v/>
      </c>
      <c r="EA1844" s="568"/>
      <c r="EC1844" s="187" t="str">
        <f t="shared" ca="1" si="261"/>
        <v/>
      </c>
      <c r="ED1844" s="568" t="str">
        <f t="shared" ca="1" si="262"/>
        <v/>
      </c>
      <c r="EE1844" s="568"/>
      <c r="EF1844" s="568" t="str">
        <f t="shared" ca="1" si="263"/>
        <v/>
      </c>
      <c r="EG1844" s="568"/>
      <c r="EH1844" s="568" t="str">
        <f t="shared" ca="1" si="264"/>
        <v/>
      </c>
      <c r="EI1844" s="568"/>
      <c r="EJ1844" s="568" t="str">
        <f t="shared" ca="1" si="265"/>
        <v/>
      </c>
      <c r="EK1844" s="568"/>
      <c r="EM1844" s="187" t="str">
        <f t="shared" ca="1" si="266"/>
        <v/>
      </c>
      <c r="EN1844" s="568" t="str">
        <f t="shared" ca="1" si="267"/>
        <v/>
      </c>
      <c r="EO1844" s="568"/>
      <c r="EP1844" s="568" t="str">
        <f t="shared" ca="1" si="268"/>
        <v/>
      </c>
      <c r="EQ1844" s="568"/>
      <c r="ER1844" s="568" t="str">
        <f t="shared" ca="1" si="269"/>
        <v/>
      </c>
      <c r="ES1844" s="568"/>
      <c r="ET1844" s="568" t="str">
        <f t="shared" ca="1" si="270"/>
        <v/>
      </c>
      <c r="EU1844" s="568"/>
      <c r="EW1844" s="187" t="str">
        <f t="shared" ca="1" si="271"/>
        <v/>
      </c>
      <c r="EX1844" s="568" t="str">
        <f t="shared" ca="1" si="272"/>
        <v/>
      </c>
      <c r="EY1844" s="568"/>
      <c r="EZ1844" s="568" t="str">
        <f t="shared" ca="1" si="273"/>
        <v/>
      </c>
      <c r="FA1844" s="568"/>
      <c r="FB1844" s="568" t="str">
        <f t="shared" ca="1" si="274"/>
        <v/>
      </c>
      <c r="FC1844" s="568"/>
      <c r="FD1844" s="568" t="str">
        <f t="shared" ca="1" si="275"/>
        <v/>
      </c>
      <c r="FE1844" s="568"/>
      <c r="FG1844" s="187" t="str">
        <f t="shared" ca="1" si="276"/>
        <v/>
      </c>
      <c r="FH1844" s="568" t="str">
        <f t="shared" ca="1" si="277"/>
        <v/>
      </c>
      <c r="FI1844" s="568"/>
      <c r="FJ1844" s="568" t="str">
        <f t="shared" ca="1" si="278"/>
        <v/>
      </c>
      <c r="FK1844" s="568"/>
      <c r="FL1844" s="568" t="str">
        <f t="shared" ca="1" si="279"/>
        <v/>
      </c>
      <c r="FM1844" s="568"/>
      <c r="FN1844" s="568" t="str">
        <f t="shared" ca="1" si="280"/>
        <v/>
      </c>
      <c r="FO1844" s="568"/>
    </row>
    <row r="1845" spans="1:171" hidden="1">
      <c r="A1845" s="22">
        <v>73</v>
      </c>
      <c r="B1845" s="22" t="str">
        <f ca="1">IF(ISERROR(INDEX(WS,ROWS($A$1773:$A1845))),"",MID(INDEX(WS,ROWS($A$1773:$A1845)), FIND("]",INDEX(WS,ROWS($A$1773:$A1845)))+1,32))&amp;T(NOW())</f>
        <v/>
      </c>
      <c r="C1845" s="187" t="str">
        <f t="shared" ca="1" si="196"/>
        <v/>
      </c>
      <c r="D1845" s="568" t="str">
        <f t="shared" ca="1" si="197"/>
        <v/>
      </c>
      <c r="E1845" s="568"/>
      <c r="F1845" s="568" t="str">
        <f t="shared" ca="1" si="198"/>
        <v/>
      </c>
      <c r="G1845" s="568"/>
      <c r="H1845" s="568" t="str">
        <f t="shared" ca="1" si="199"/>
        <v/>
      </c>
      <c r="I1845" s="568"/>
      <c r="J1845" s="568" t="str">
        <f t="shared" ca="1" si="200"/>
        <v/>
      </c>
      <c r="K1845" s="568"/>
      <c r="M1845" s="187" t="str">
        <f t="shared" ca="1" si="201"/>
        <v/>
      </c>
      <c r="N1845" s="568" t="str">
        <f t="shared" ca="1" si="202"/>
        <v/>
      </c>
      <c r="O1845" s="568"/>
      <c r="P1845" s="568" t="str">
        <f t="shared" ca="1" si="203"/>
        <v/>
      </c>
      <c r="Q1845" s="568"/>
      <c r="R1845" s="568" t="str">
        <f t="shared" ca="1" si="204"/>
        <v/>
      </c>
      <c r="S1845" s="568"/>
      <c r="T1845" s="568" t="str">
        <f t="shared" ca="1" si="205"/>
        <v/>
      </c>
      <c r="U1845" s="568"/>
      <c r="W1845" s="187" t="str">
        <f t="shared" ca="1" si="206"/>
        <v/>
      </c>
      <c r="X1845" s="568" t="str">
        <f t="shared" ca="1" si="207"/>
        <v/>
      </c>
      <c r="Y1845" s="568"/>
      <c r="Z1845" s="568" t="str">
        <f t="shared" ca="1" si="208"/>
        <v/>
      </c>
      <c r="AA1845" s="568"/>
      <c r="AB1845" s="568" t="str">
        <f t="shared" ca="1" si="209"/>
        <v/>
      </c>
      <c r="AC1845" s="568"/>
      <c r="AD1845" s="568" t="str">
        <f t="shared" ca="1" si="210"/>
        <v/>
      </c>
      <c r="AE1845" s="568"/>
      <c r="AG1845" s="187" t="str">
        <f t="shared" ca="1" si="211"/>
        <v/>
      </c>
      <c r="AH1845" s="568" t="str">
        <f t="shared" ca="1" si="212"/>
        <v/>
      </c>
      <c r="AI1845" s="568"/>
      <c r="AJ1845" s="568" t="str">
        <f t="shared" ca="1" si="213"/>
        <v/>
      </c>
      <c r="AK1845" s="568"/>
      <c r="AL1845" s="568" t="str">
        <f t="shared" ca="1" si="214"/>
        <v/>
      </c>
      <c r="AM1845" s="568"/>
      <c r="AN1845" s="568" t="str">
        <f t="shared" ca="1" si="215"/>
        <v/>
      </c>
      <c r="AO1845" s="568"/>
      <c r="AQ1845" s="187" t="str">
        <f t="shared" ca="1" si="216"/>
        <v/>
      </c>
      <c r="AR1845" s="568" t="str">
        <f t="shared" ca="1" si="217"/>
        <v/>
      </c>
      <c r="AS1845" s="568"/>
      <c r="AT1845" s="568" t="str">
        <f t="shared" ca="1" si="218"/>
        <v/>
      </c>
      <c r="AU1845" s="568"/>
      <c r="AV1845" s="568" t="str">
        <f t="shared" ca="1" si="219"/>
        <v/>
      </c>
      <c r="AW1845" s="568"/>
      <c r="AX1845" s="568" t="str">
        <f t="shared" ca="1" si="220"/>
        <v/>
      </c>
      <c r="AY1845" s="568"/>
      <c r="BA1845" s="187" t="str">
        <f t="shared" ca="1" si="221"/>
        <v/>
      </c>
      <c r="BB1845" s="568" t="str">
        <f t="shared" ca="1" si="222"/>
        <v/>
      </c>
      <c r="BC1845" s="568"/>
      <c r="BD1845" s="568" t="str">
        <f t="shared" ca="1" si="223"/>
        <v/>
      </c>
      <c r="BE1845" s="568"/>
      <c r="BF1845" s="568" t="str">
        <f t="shared" ca="1" si="224"/>
        <v/>
      </c>
      <c r="BG1845" s="568"/>
      <c r="BH1845" s="568" t="str">
        <f t="shared" ca="1" si="225"/>
        <v/>
      </c>
      <c r="BI1845" s="568"/>
      <c r="BK1845" s="187" t="str">
        <f t="shared" ca="1" si="226"/>
        <v/>
      </c>
      <c r="BL1845" s="568" t="str">
        <f t="shared" ca="1" si="227"/>
        <v/>
      </c>
      <c r="BM1845" s="568"/>
      <c r="BN1845" s="568" t="str">
        <f t="shared" ca="1" si="228"/>
        <v/>
      </c>
      <c r="BO1845" s="568"/>
      <c r="BP1845" s="568" t="str">
        <f t="shared" ca="1" si="229"/>
        <v/>
      </c>
      <c r="BQ1845" s="568"/>
      <c r="BR1845" s="568" t="str">
        <f t="shared" ca="1" si="230"/>
        <v/>
      </c>
      <c r="BS1845" s="568"/>
      <c r="BU1845" s="187" t="str">
        <f t="shared" ca="1" si="231"/>
        <v/>
      </c>
      <c r="BV1845" s="568" t="str">
        <f t="shared" ca="1" si="232"/>
        <v/>
      </c>
      <c r="BW1845" s="568"/>
      <c r="BX1845" s="568" t="str">
        <f t="shared" ca="1" si="233"/>
        <v/>
      </c>
      <c r="BY1845" s="568"/>
      <c r="BZ1845" s="568" t="str">
        <f t="shared" ca="1" si="234"/>
        <v/>
      </c>
      <c r="CA1845" s="568"/>
      <c r="CB1845" s="568" t="str">
        <f t="shared" ca="1" si="235"/>
        <v/>
      </c>
      <c r="CC1845" s="568"/>
      <c r="CE1845" s="187" t="str">
        <f t="shared" ca="1" si="236"/>
        <v/>
      </c>
      <c r="CF1845" s="568" t="str">
        <f t="shared" ca="1" si="237"/>
        <v/>
      </c>
      <c r="CG1845" s="568"/>
      <c r="CH1845" s="568" t="str">
        <f t="shared" ca="1" si="238"/>
        <v/>
      </c>
      <c r="CI1845" s="568"/>
      <c r="CJ1845" s="568" t="str">
        <f t="shared" ca="1" si="239"/>
        <v/>
      </c>
      <c r="CK1845" s="568"/>
      <c r="CL1845" s="568" t="str">
        <f t="shared" ca="1" si="240"/>
        <v/>
      </c>
      <c r="CM1845" s="568"/>
      <c r="CO1845" s="187" t="str">
        <f t="shared" ca="1" si="241"/>
        <v/>
      </c>
      <c r="CP1845" s="568" t="str">
        <f t="shared" ca="1" si="242"/>
        <v/>
      </c>
      <c r="CQ1845" s="568"/>
      <c r="CR1845" s="568" t="str">
        <f t="shared" ca="1" si="243"/>
        <v/>
      </c>
      <c r="CS1845" s="568"/>
      <c r="CT1845" s="568" t="str">
        <f t="shared" ca="1" si="244"/>
        <v/>
      </c>
      <c r="CU1845" s="568"/>
      <c r="CV1845" s="568" t="str">
        <f t="shared" ca="1" si="245"/>
        <v/>
      </c>
      <c r="CW1845" s="568"/>
      <c r="CY1845" s="187" t="str">
        <f t="shared" ca="1" si="246"/>
        <v/>
      </c>
      <c r="CZ1845" s="568" t="str">
        <f t="shared" ca="1" si="247"/>
        <v/>
      </c>
      <c r="DA1845" s="568"/>
      <c r="DB1845" s="568" t="str">
        <f t="shared" ca="1" si="248"/>
        <v/>
      </c>
      <c r="DC1845" s="568"/>
      <c r="DD1845" s="568" t="str">
        <f t="shared" ca="1" si="249"/>
        <v/>
      </c>
      <c r="DE1845" s="568"/>
      <c r="DF1845" s="568" t="str">
        <f t="shared" ca="1" si="250"/>
        <v/>
      </c>
      <c r="DG1845" s="568"/>
      <c r="DI1845" s="187" t="str">
        <f t="shared" ca="1" si="251"/>
        <v/>
      </c>
      <c r="DJ1845" s="568" t="str">
        <f t="shared" ca="1" si="252"/>
        <v/>
      </c>
      <c r="DK1845" s="568"/>
      <c r="DL1845" s="568" t="str">
        <f t="shared" ca="1" si="253"/>
        <v/>
      </c>
      <c r="DM1845" s="568"/>
      <c r="DN1845" s="568" t="str">
        <f t="shared" ca="1" si="254"/>
        <v/>
      </c>
      <c r="DO1845" s="568"/>
      <c r="DP1845" s="568" t="str">
        <f t="shared" ca="1" si="255"/>
        <v/>
      </c>
      <c r="DQ1845" s="568"/>
      <c r="DS1845" s="187" t="str">
        <f t="shared" ca="1" si="256"/>
        <v/>
      </c>
      <c r="DT1845" s="568" t="str">
        <f t="shared" ca="1" si="257"/>
        <v/>
      </c>
      <c r="DU1845" s="568"/>
      <c r="DV1845" s="568" t="str">
        <f t="shared" ca="1" si="258"/>
        <v/>
      </c>
      <c r="DW1845" s="568"/>
      <c r="DX1845" s="568" t="str">
        <f t="shared" ca="1" si="259"/>
        <v/>
      </c>
      <c r="DY1845" s="568"/>
      <c r="DZ1845" s="568" t="str">
        <f t="shared" ca="1" si="260"/>
        <v/>
      </c>
      <c r="EA1845" s="568"/>
      <c r="EC1845" s="187" t="str">
        <f t="shared" ca="1" si="261"/>
        <v/>
      </c>
      <c r="ED1845" s="568" t="str">
        <f t="shared" ca="1" si="262"/>
        <v/>
      </c>
      <c r="EE1845" s="568"/>
      <c r="EF1845" s="568" t="str">
        <f t="shared" ca="1" si="263"/>
        <v/>
      </c>
      <c r="EG1845" s="568"/>
      <c r="EH1845" s="568" t="str">
        <f t="shared" ca="1" si="264"/>
        <v/>
      </c>
      <c r="EI1845" s="568"/>
      <c r="EJ1845" s="568" t="str">
        <f t="shared" ca="1" si="265"/>
        <v/>
      </c>
      <c r="EK1845" s="568"/>
      <c r="EM1845" s="187" t="str">
        <f t="shared" ca="1" si="266"/>
        <v/>
      </c>
      <c r="EN1845" s="568" t="str">
        <f t="shared" ca="1" si="267"/>
        <v/>
      </c>
      <c r="EO1845" s="568"/>
      <c r="EP1845" s="568" t="str">
        <f t="shared" ca="1" si="268"/>
        <v/>
      </c>
      <c r="EQ1845" s="568"/>
      <c r="ER1845" s="568" t="str">
        <f t="shared" ca="1" si="269"/>
        <v/>
      </c>
      <c r="ES1845" s="568"/>
      <c r="ET1845" s="568" t="str">
        <f t="shared" ca="1" si="270"/>
        <v/>
      </c>
      <c r="EU1845" s="568"/>
      <c r="EW1845" s="187" t="str">
        <f t="shared" ca="1" si="271"/>
        <v/>
      </c>
      <c r="EX1845" s="568" t="str">
        <f t="shared" ca="1" si="272"/>
        <v/>
      </c>
      <c r="EY1845" s="568"/>
      <c r="EZ1845" s="568" t="str">
        <f t="shared" ca="1" si="273"/>
        <v/>
      </c>
      <c r="FA1845" s="568"/>
      <c r="FB1845" s="568" t="str">
        <f t="shared" ca="1" si="274"/>
        <v/>
      </c>
      <c r="FC1845" s="568"/>
      <c r="FD1845" s="568" t="str">
        <f t="shared" ca="1" si="275"/>
        <v/>
      </c>
      <c r="FE1845" s="568"/>
      <c r="FG1845" s="187" t="str">
        <f t="shared" ca="1" si="276"/>
        <v/>
      </c>
      <c r="FH1845" s="568" t="str">
        <f t="shared" ca="1" si="277"/>
        <v/>
      </c>
      <c r="FI1845" s="568"/>
      <c r="FJ1845" s="568" t="str">
        <f t="shared" ca="1" si="278"/>
        <v/>
      </c>
      <c r="FK1845" s="568"/>
      <c r="FL1845" s="568" t="str">
        <f t="shared" ca="1" si="279"/>
        <v/>
      </c>
      <c r="FM1845" s="568"/>
      <c r="FN1845" s="568" t="str">
        <f t="shared" ca="1" si="280"/>
        <v/>
      </c>
      <c r="FO1845" s="568"/>
    </row>
    <row r="1846" spans="1:171" hidden="1">
      <c r="A1846" s="22">
        <v>74</v>
      </c>
      <c r="B1846" s="22" t="str">
        <f ca="1">IF(ISERROR(INDEX(WS,ROWS($A$1773:$A1846))),"",MID(INDEX(WS,ROWS($A$1773:$A1846)), FIND("]",INDEX(WS,ROWS($A$1773:$A1846)))+1,32))&amp;T(NOW())</f>
        <v/>
      </c>
      <c r="C1846" s="187" t="str">
        <f t="shared" ca="1" si="196"/>
        <v/>
      </c>
      <c r="D1846" s="568" t="str">
        <f t="shared" ca="1" si="197"/>
        <v/>
      </c>
      <c r="E1846" s="568"/>
      <c r="F1846" s="568" t="str">
        <f t="shared" ca="1" si="198"/>
        <v/>
      </c>
      <c r="G1846" s="568"/>
      <c r="H1846" s="568" t="str">
        <f t="shared" ca="1" si="199"/>
        <v/>
      </c>
      <c r="I1846" s="568"/>
      <c r="J1846" s="568" t="str">
        <f t="shared" ca="1" si="200"/>
        <v/>
      </c>
      <c r="K1846" s="568"/>
      <c r="M1846" s="187" t="str">
        <f t="shared" ca="1" si="201"/>
        <v/>
      </c>
      <c r="N1846" s="568" t="str">
        <f t="shared" ca="1" si="202"/>
        <v/>
      </c>
      <c r="O1846" s="568"/>
      <c r="P1846" s="568" t="str">
        <f t="shared" ca="1" si="203"/>
        <v/>
      </c>
      <c r="Q1846" s="568"/>
      <c r="R1846" s="568" t="str">
        <f t="shared" ca="1" si="204"/>
        <v/>
      </c>
      <c r="S1846" s="568"/>
      <c r="T1846" s="568" t="str">
        <f t="shared" ca="1" si="205"/>
        <v/>
      </c>
      <c r="U1846" s="568"/>
      <c r="W1846" s="187" t="str">
        <f t="shared" ca="1" si="206"/>
        <v/>
      </c>
      <c r="X1846" s="568" t="str">
        <f t="shared" ca="1" si="207"/>
        <v/>
      </c>
      <c r="Y1846" s="568"/>
      <c r="Z1846" s="568" t="str">
        <f t="shared" ca="1" si="208"/>
        <v/>
      </c>
      <c r="AA1846" s="568"/>
      <c r="AB1846" s="568" t="str">
        <f t="shared" ca="1" si="209"/>
        <v/>
      </c>
      <c r="AC1846" s="568"/>
      <c r="AD1846" s="568" t="str">
        <f t="shared" ca="1" si="210"/>
        <v/>
      </c>
      <c r="AE1846" s="568"/>
      <c r="AG1846" s="187" t="str">
        <f t="shared" ca="1" si="211"/>
        <v/>
      </c>
      <c r="AH1846" s="568" t="str">
        <f t="shared" ca="1" si="212"/>
        <v/>
      </c>
      <c r="AI1846" s="568"/>
      <c r="AJ1846" s="568" t="str">
        <f t="shared" ca="1" si="213"/>
        <v/>
      </c>
      <c r="AK1846" s="568"/>
      <c r="AL1846" s="568" t="str">
        <f t="shared" ca="1" si="214"/>
        <v/>
      </c>
      <c r="AM1846" s="568"/>
      <c r="AN1846" s="568" t="str">
        <f t="shared" ca="1" si="215"/>
        <v/>
      </c>
      <c r="AO1846" s="568"/>
      <c r="AQ1846" s="187" t="str">
        <f t="shared" ca="1" si="216"/>
        <v/>
      </c>
      <c r="AR1846" s="568" t="str">
        <f t="shared" ca="1" si="217"/>
        <v/>
      </c>
      <c r="AS1846" s="568"/>
      <c r="AT1846" s="568" t="str">
        <f t="shared" ca="1" si="218"/>
        <v/>
      </c>
      <c r="AU1846" s="568"/>
      <c r="AV1846" s="568" t="str">
        <f t="shared" ca="1" si="219"/>
        <v/>
      </c>
      <c r="AW1846" s="568"/>
      <c r="AX1846" s="568" t="str">
        <f t="shared" ca="1" si="220"/>
        <v/>
      </c>
      <c r="AY1846" s="568"/>
      <c r="BA1846" s="187" t="str">
        <f t="shared" ca="1" si="221"/>
        <v/>
      </c>
      <c r="BB1846" s="568" t="str">
        <f t="shared" ca="1" si="222"/>
        <v/>
      </c>
      <c r="BC1846" s="568"/>
      <c r="BD1846" s="568" t="str">
        <f t="shared" ca="1" si="223"/>
        <v/>
      </c>
      <c r="BE1846" s="568"/>
      <c r="BF1846" s="568" t="str">
        <f t="shared" ca="1" si="224"/>
        <v/>
      </c>
      <c r="BG1846" s="568"/>
      <c r="BH1846" s="568" t="str">
        <f t="shared" ca="1" si="225"/>
        <v/>
      </c>
      <c r="BI1846" s="568"/>
      <c r="BK1846" s="187" t="str">
        <f t="shared" ca="1" si="226"/>
        <v/>
      </c>
      <c r="BL1846" s="568" t="str">
        <f t="shared" ca="1" si="227"/>
        <v/>
      </c>
      <c r="BM1846" s="568"/>
      <c r="BN1846" s="568" t="str">
        <f t="shared" ca="1" si="228"/>
        <v/>
      </c>
      <c r="BO1846" s="568"/>
      <c r="BP1846" s="568" t="str">
        <f t="shared" ca="1" si="229"/>
        <v/>
      </c>
      <c r="BQ1846" s="568"/>
      <c r="BR1846" s="568" t="str">
        <f t="shared" ca="1" si="230"/>
        <v/>
      </c>
      <c r="BS1846" s="568"/>
      <c r="BU1846" s="187" t="str">
        <f t="shared" ca="1" si="231"/>
        <v/>
      </c>
      <c r="BV1846" s="568" t="str">
        <f t="shared" ca="1" si="232"/>
        <v/>
      </c>
      <c r="BW1846" s="568"/>
      <c r="BX1846" s="568" t="str">
        <f t="shared" ca="1" si="233"/>
        <v/>
      </c>
      <c r="BY1846" s="568"/>
      <c r="BZ1846" s="568" t="str">
        <f t="shared" ca="1" si="234"/>
        <v/>
      </c>
      <c r="CA1846" s="568"/>
      <c r="CB1846" s="568" t="str">
        <f t="shared" ca="1" si="235"/>
        <v/>
      </c>
      <c r="CC1846" s="568"/>
      <c r="CE1846" s="187" t="str">
        <f t="shared" ca="1" si="236"/>
        <v/>
      </c>
      <c r="CF1846" s="568" t="str">
        <f t="shared" ca="1" si="237"/>
        <v/>
      </c>
      <c r="CG1846" s="568"/>
      <c r="CH1846" s="568" t="str">
        <f t="shared" ca="1" si="238"/>
        <v/>
      </c>
      <c r="CI1846" s="568"/>
      <c r="CJ1846" s="568" t="str">
        <f t="shared" ca="1" si="239"/>
        <v/>
      </c>
      <c r="CK1846" s="568"/>
      <c r="CL1846" s="568" t="str">
        <f t="shared" ca="1" si="240"/>
        <v/>
      </c>
      <c r="CM1846" s="568"/>
      <c r="CO1846" s="187" t="str">
        <f t="shared" ca="1" si="241"/>
        <v/>
      </c>
      <c r="CP1846" s="568" t="str">
        <f t="shared" ca="1" si="242"/>
        <v/>
      </c>
      <c r="CQ1846" s="568"/>
      <c r="CR1846" s="568" t="str">
        <f t="shared" ca="1" si="243"/>
        <v/>
      </c>
      <c r="CS1846" s="568"/>
      <c r="CT1846" s="568" t="str">
        <f t="shared" ca="1" si="244"/>
        <v/>
      </c>
      <c r="CU1846" s="568"/>
      <c r="CV1846" s="568" t="str">
        <f t="shared" ca="1" si="245"/>
        <v/>
      </c>
      <c r="CW1846" s="568"/>
      <c r="CY1846" s="187" t="str">
        <f t="shared" ca="1" si="246"/>
        <v/>
      </c>
      <c r="CZ1846" s="568" t="str">
        <f t="shared" ca="1" si="247"/>
        <v/>
      </c>
      <c r="DA1846" s="568"/>
      <c r="DB1846" s="568" t="str">
        <f t="shared" ca="1" si="248"/>
        <v/>
      </c>
      <c r="DC1846" s="568"/>
      <c r="DD1846" s="568" t="str">
        <f t="shared" ca="1" si="249"/>
        <v/>
      </c>
      <c r="DE1846" s="568"/>
      <c r="DF1846" s="568" t="str">
        <f t="shared" ca="1" si="250"/>
        <v/>
      </c>
      <c r="DG1846" s="568"/>
      <c r="DI1846" s="187" t="str">
        <f t="shared" ca="1" si="251"/>
        <v/>
      </c>
      <c r="DJ1846" s="568" t="str">
        <f t="shared" ca="1" si="252"/>
        <v/>
      </c>
      <c r="DK1846" s="568"/>
      <c r="DL1846" s="568" t="str">
        <f t="shared" ca="1" si="253"/>
        <v/>
      </c>
      <c r="DM1846" s="568"/>
      <c r="DN1846" s="568" t="str">
        <f t="shared" ca="1" si="254"/>
        <v/>
      </c>
      <c r="DO1846" s="568"/>
      <c r="DP1846" s="568" t="str">
        <f t="shared" ca="1" si="255"/>
        <v/>
      </c>
      <c r="DQ1846" s="568"/>
      <c r="DS1846" s="187" t="str">
        <f t="shared" ca="1" si="256"/>
        <v/>
      </c>
      <c r="DT1846" s="568" t="str">
        <f t="shared" ca="1" si="257"/>
        <v/>
      </c>
      <c r="DU1846" s="568"/>
      <c r="DV1846" s="568" t="str">
        <f t="shared" ca="1" si="258"/>
        <v/>
      </c>
      <c r="DW1846" s="568"/>
      <c r="DX1846" s="568" t="str">
        <f t="shared" ca="1" si="259"/>
        <v/>
      </c>
      <c r="DY1846" s="568"/>
      <c r="DZ1846" s="568" t="str">
        <f t="shared" ca="1" si="260"/>
        <v/>
      </c>
      <c r="EA1846" s="568"/>
      <c r="EC1846" s="187" t="str">
        <f t="shared" ca="1" si="261"/>
        <v/>
      </c>
      <c r="ED1846" s="568" t="str">
        <f t="shared" ca="1" si="262"/>
        <v/>
      </c>
      <c r="EE1846" s="568"/>
      <c r="EF1846" s="568" t="str">
        <f t="shared" ca="1" si="263"/>
        <v/>
      </c>
      <c r="EG1846" s="568"/>
      <c r="EH1846" s="568" t="str">
        <f t="shared" ca="1" si="264"/>
        <v/>
      </c>
      <c r="EI1846" s="568"/>
      <c r="EJ1846" s="568" t="str">
        <f t="shared" ca="1" si="265"/>
        <v/>
      </c>
      <c r="EK1846" s="568"/>
      <c r="EM1846" s="187" t="str">
        <f t="shared" ca="1" si="266"/>
        <v/>
      </c>
      <c r="EN1846" s="568" t="str">
        <f t="shared" ca="1" si="267"/>
        <v/>
      </c>
      <c r="EO1846" s="568"/>
      <c r="EP1846" s="568" t="str">
        <f t="shared" ca="1" si="268"/>
        <v/>
      </c>
      <c r="EQ1846" s="568"/>
      <c r="ER1846" s="568" t="str">
        <f t="shared" ca="1" si="269"/>
        <v/>
      </c>
      <c r="ES1846" s="568"/>
      <c r="ET1846" s="568" t="str">
        <f t="shared" ca="1" si="270"/>
        <v/>
      </c>
      <c r="EU1846" s="568"/>
      <c r="EW1846" s="187" t="str">
        <f t="shared" ca="1" si="271"/>
        <v/>
      </c>
      <c r="EX1846" s="568" t="str">
        <f t="shared" ca="1" si="272"/>
        <v/>
      </c>
      <c r="EY1846" s="568"/>
      <c r="EZ1846" s="568" t="str">
        <f t="shared" ca="1" si="273"/>
        <v/>
      </c>
      <c r="FA1846" s="568"/>
      <c r="FB1846" s="568" t="str">
        <f t="shared" ca="1" si="274"/>
        <v/>
      </c>
      <c r="FC1846" s="568"/>
      <c r="FD1846" s="568" t="str">
        <f t="shared" ca="1" si="275"/>
        <v/>
      </c>
      <c r="FE1846" s="568"/>
      <c r="FG1846" s="187" t="str">
        <f t="shared" ca="1" si="276"/>
        <v/>
      </c>
      <c r="FH1846" s="568" t="str">
        <f t="shared" ca="1" si="277"/>
        <v/>
      </c>
      <c r="FI1846" s="568"/>
      <c r="FJ1846" s="568" t="str">
        <f t="shared" ca="1" si="278"/>
        <v/>
      </c>
      <c r="FK1846" s="568"/>
      <c r="FL1846" s="568" t="str">
        <f t="shared" ca="1" si="279"/>
        <v/>
      </c>
      <c r="FM1846" s="568"/>
      <c r="FN1846" s="568" t="str">
        <f t="shared" ca="1" si="280"/>
        <v/>
      </c>
      <c r="FO1846" s="568"/>
    </row>
    <row r="1847" spans="1:171" hidden="1">
      <c r="A1847" s="22">
        <v>75</v>
      </c>
      <c r="B1847" s="22" t="str">
        <f ca="1">IF(ISERROR(INDEX(WS,ROWS($A$1773:$A1847))),"",MID(INDEX(WS,ROWS($A$1773:$A1847)), FIND("]",INDEX(WS,ROWS($A$1773:$A1847)))+1,32))&amp;T(NOW())</f>
        <v/>
      </c>
      <c r="C1847" s="187" t="str">
        <f t="shared" ca="1" si="196"/>
        <v/>
      </c>
      <c r="D1847" s="568" t="str">
        <f t="shared" ca="1" si="197"/>
        <v/>
      </c>
      <c r="E1847" s="568"/>
      <c r="F1847" s="568" t="str">
        <f t="shared" ca="1" si="198"/>
        <v/>
      </c>
      <c r="G1847" s="568"/>
      <c r="H1847" s="568" t="str">
        <f t="shared" ca="1" si="199"/>
        <v/>
      </c>
      <c r="I1847" s="568"/>
      <c r="J1847" s="568" t="str">
        <f t="shared" ca="1" si="200"/>
        <v/>
      </c>
      <c r="K1847" s="568"/>
      <c r="M1847" s="187" t="str">
        <f t="shared" ca="1" si="201"/>
        <v/>
      </c>
      <c r="N1847" s="568" t="str">
        <f t="shared" ca="1" si="202"/>
        <v/>
      </c>
      <c r="O1847" s="568"/>
      <c r="P1847" s="568" t="str">
        <f t="shared" ca="1" si="203"/>
        <v/>
      </c>
      <c r="Q1847" s="568"/>
      <c r="R1847" s="568" t="str">
        <f t="shared" ca="1" si="204"/>
        <v/>
      </c>
      <c r="S1847" s="568"/>
      <c r="T1847" s="568" t="str">
        <f t="shared" ca="1" si="205"/>
        <v/>
      </c>
      <c r="U1847" s="568"/>
      <c r="W1847" s="187" t="str">
        <f t="shared" ca="1" si="206"/>
        <v/>
      </c>
      <c r="X1847" s="568" t="str">
        <f t="shared" ca="1" si="207"/>
        <v/>
      </c>
      <c r="Y1847" s="568"/>
      <c r="Z1847" s="568" t="str">
        <f t="shared" ca="1" si="208"/>
        <v/>
      </c>
      <c r="AA1847" s="568"/>
      <c r="AB1847" s="568" t="str">
        <f t="shared" ca="1" si="209"/>
        <v/>
      </c>
      <c r="AC1847" s="568"/>
      <c r="AD1847" s="568" t="str">
        <f t="shared" ca="1" si="210"/>
        <v/>
      </c>
      <c r="AE1847" s="568"/>
      <c r="AG1847" s="187" t="str">
        <f t="shared" ca="1" si="211"/>
        <v/>
      </c>
      <c r="AH1847" s="568" t="str">
        <f t="shared" ca="1" si="212"/>
        <v/>
      </c>
      <c r="AI1847" s="568"/>
      <c r="AJ1847" s="568" t="str">
        <f t="shared" ca="1" si="213"/>
        <v/>
      </c>
      <c r="AK1847" s="568"/>
      <c r="AL1847" s="568" t="str">
        <f t="shared" ca="1" si="214"/>
        <v/>
      </c>
      <c r="AM1847" s="568"/>
      <c r="AN1847" s="568" t="str">
        <f t="shared" ca="1" si="215"/>
        <v/>
      </c>
      <c r="AO1847" s="568"/>
      <c r="AQ1847" s="187" t="str">
        <f t="shared" ca="1" si="216"/>
        <v/>
      </c>
      <c r="AR1847" s="568" t="str">
        <f t="shared" ca="1" si="217"/>
        <v/>
      </c>
      <c r="AS1847" s="568"/>
      <c r="AT1847" s="568" t="str">
        <f t="shared" ca="1" si="218"/>
        <v/>
      </c>
      <c r="AU1847" s="568"/>
      <c r="AV1847" s="568" t="str">
        <f t="shared" ca="1" si="219"/>
        <v/>
      </c>
      <c r="AW1847" s="568"/>
      <c r="AX1847" s="568" t="str">
        <f t="shared" ca="1" si="220"/>
        <v/>
      </c>
      <c r="AY1847" s="568"/>
      <c r="BA1847" s="187" t="str">
        <f t="shared" ca="1" si="221"/>
        <v/>
      </c>
      <c r="BB1847" s="568" t="str">
        <f t="shared" ca="1" si="222"/>
        <v/>
      </c>
      <c r="BC1847" s="568"/>
      <c r="BD1847" s="568" t="str">
        <f t="shared" ca="1" si="223"/>
        <v/>
      </c>
      <c r="BE1847" s="568"/>
      <c r="BF1847" s="568" t="str">
        <f t="shared" ca="1" si="224"/>
        <v/>
      </c>
      <c r="BG1847" s="568"/>
      <c r="BH1847" s="568" t="str">
        <f t="shared" ca="1" si="225"/>
        <v/>
      </c>
      <c r="BI1847" s="568"/>
      <c r="BK1847" s="187" t="str">
        <f t="shared" ca="1" si="226"/>
        <v/>
      </c>
      <c r="BL1847" s="568" t="str">
        <f t="shared" ca="1" si="227"/>
        <v/>
      </c>
      <c r="BM1847" s="568"/>
      <c r="BN1847" s="568" t="str">
        <f t="shared" ca="1" si="228"/>
        <v/>
      </c>
      <c r="BO1847" s="568"/>
      <c r="BP1847" s="568" t="str">
        <f t="shared" ca="1" si="229"/>
        <v/>
      </c>
      <c r="BQ1847" s="568"/>
      <c r="BR1847" s="568" t="str">
        <f t="shared" ca="1" si="230"/>
        <v/>
      </c>
      <c r="BS1847" s="568"/>
      <c r="BU1847" s="187" t="str">
        <f t="shared" ca="1" si="231"/>
        <v/>
      </c>
      <c r="BV1847" s="568" t="str">
        <f t="shared" ca="1" si="232"/>
        <v/>
      </c>
      <c r="BW1847" s="568"/>
      <c r="BX1847" s="568" t="str">
        <f t="shared" ca="1" si="233"/>
        <v/>
      </c>
      <c r="BY1847" s="568"/>
      <c r="BZ1847" s="568" t="str">
        <f t="shared" ca="1" si="234"/>
        <v/>
      </c>
      <c r="CA1847" s="568"/>
      <c r="CB1847" s="568" t="str">
        <f t="shared" ca="1" si="235"/>
        <v/>
      </c>
      <c r="CC1847" s="568"/>
      <c r="CE1847" s="187" t="str">
        <f t="shared" ca="1" si="236"/>
        <v/>
      </c>
      <c r="CF1847" s="568" t="str">
        <f t="shared" ca="1" si="237"/>
        <v/>
      </c>
      <c r="CG1847" s="568"/>
      <c r="CH1847" s="568" t="str">
        <f t="shared" ca="1" si="238"/>
        <v/>
      </c>
      <c r="CI1847" s="568"/>
      <c r="CJ1847" s="568" t="str">
        <f t="shared" ca="1" si="239"/>
        <v/>
      </c>
      <c r="CK1847" s="568"/>
      <c r="CL1847" s="568" t="str">
        <f t="shared" ca="1" si="240"/>
        <v/>
      </c>
      <c r="CM1847" s="568"/>
      <c r="CO1847" s="187" t="str">
        <f t="shared" ca="1" si="241"/>
        <v/>
      </c>
      <c r="CP1847" s="568" t="str">
        <f t="shared" ca="1" si="242"/>
        <v/>
      </c>
      <c r="CQ1847" s="568"/>
      <c r="CR1847" s="568" t="str">
        <f t="shared" ca="1" si="243"/>
        <v/>
      </c>
      <c r="CS1847" s="568"/>
      <c r="CT1847" s="568" t="str">
        <f t="shared" ca="1" si="244"/>
        <v/>
      </c>
      <c r="CU1847" s="568"/>
      <c r="CV1847" s="568" t="str">
        <f t="shared" ca="1" si="245"/>
        <v/>
      </c>
      <c r="CW1847" s="568"/>
      <c r="CY1847" s="187" t="str">
        <f t="shared" ca="1" si="246"/>
        <v/>
      </c>
      <c r="CZ1847" s="568" t="str">
        <f t="shared" ca="1" si="247"/>
        <v/>
      </c>
      <c r="DA1847" s="568"/>
      <c r="DB1847" s="568" t="str">
        <f t="shared" ca="1" si="248"/>
        <v/>
      </c>
      <c r="DC1847" s="568"/>
      <c r="DD1847" s="568" t="str">
        <f t="shared" ca="1" si="249"/>
        <v/>
      </c>
      <c r="DE1847" s="568"/>
      <c r="DF1847" s="568" t="str">
        <f t="shared" ca="1" si="250"/>
        <v/>
      </c>
      <c r="DG1847" s="568"/>
      <c r="DI1847" s="187" t="str">
        <f t="shared" ca="1" si="251"/>
        <v/>
      </c>
      <c r="DJ1847" s="568" t="str">
        <f t="shared" ca="1" si="252"/>
        <v/>
      </c>
      <c r="DK1847" s="568"/>
      <c r="DL1847" s="568" t="str">
        <f t="shared" ca="1" si="253"/>
        <v/>
      </c>
      <c r="DM1847" s="568"/>
      <c r="DN1847" s="568" t="str">
        <f t="shared" ca="1" si="254"/>
        <v/>
      </c>
      <c r="DO1847" s="568"/>
      <c r="DP1847" s="568" t="str">
        <f t="shared" ca="1" si="255"/>
        <v/>
      </c>
      <c r="DQ1847" s="568"/>
      <c r="DS1847" s="187" t="str">
        <f t="shared" ca="1" si="256"/>
        <v/>
      </c>
      <c r="DT1847" s="568" t="str">
        <f t="shared" ca="1" si="257"/>
        <v/>
      </c>
      <c r="DU1847" s="568"/>
      <c r="DV1847" s="568" t="str">
        <f t="shared" ca="1" si="258"/>
        <v/>
      </c>
      <c r="DW1847" s="568"/>
      <c r="DX1847" s="568" t="str">
        <f t="shared" ca="1" si="259"/>
        <v/>
      </c>
      <c r="DY1847" s="568"/>
      <c r="DZ1847" s="568" t="str">
        <f t="shared" ca="1" si="260"/>
        <v/>
      </c>
      <c r="EA1847" s="568"/>
      <c r="EC1847" s="187" t="str">
        <f t="shared" ca="1" si="261"/>
        <v/>
      </c>
      <c r="ED1847" s="568" t="str">
        <f t="shared" ca="1" si="262"/>
        <v/>
      </c>
      <c r="EE1847" s="568"/>
      <c r="EF1847" s="568" t="str">
        <f t="shared" ca="1" si="263"/>
        <v/>
      </c>
      <c r="EG1847" s="568"/>
      <c r="EH1847" s="568" t="str">
        <f t="shared" ca="1" si="264"/>
        <v/>
      </c>
      <c r="EI1847" s="568"/>
      <c r="EJ1847" s="568" t="str">
        <f t="shared" ca="1" si="265"/>
        <v/>
      </c>
      <c r="EK1847" s="568"/>
      <c r="EM1847" s="187" t="str">
        <f t="shared" ca="1" si="266"/>
        <v/>
      </c>
      <c r="EN1847" s="568" t="str">
        <f t="shared" ca="1" si="267"/>
        <v/>
      </c>
      <c r="EO1847" s="568"/>
      <c r="EP1847" s="568" t="str">
        <f t="shared" ca="1" si="268"/>
        <v/>
      </c>
      <c r="EQ1847" s="568"/>
      <c r="ER1847" s="568" t="str">
        <f t="shared" ca="1" si="269"/>
        <v/>
      </c>
      <c r="ES1847" s="568"/>
      <c r="ET1847" s="568" t="str">
        <f t="shared" ca="1" si="270"/>
        <v/>
      </c>
      <c r="EU1847" s="568"/>
      <c r="EW1847" s="187" t="str">
        <f t="shared" ca="1" si="271"/>
        <v/>
      </c>
      <c r="EX1847" s="568" t="str">
        <f t="shared" ca="1" si="272"/>
        <v/>
      </c>
      <c r="EY1847" s="568"/>
      <c r="EZ1847" s="568" t="str">
        <f t="shared" ca="1" si="273"/>
        <v/>
      </c>
      <c r="FA1847" s="568"/>
      <c r="FB1847" s="568" t="str">
        <f t="shared" ca="1" si="274"/>
        <v/>
      </c>
      <c r="FC1847" s="568"/>
      <c r="FD1847" s="568" t="str">
        <f t="shared" ca="1" si="275"/>
        <v/>
      </c>
      <c r="FE1847" s="568"/>
      <c r="FG1847" s="187" t="str">
        <f t="shared" ca="1" si="276"/>
        <v/>
      </c>
      <c r="FH1847" s="568" t="str">
        <f t="shared" ca="1" si="277"/>
        <v/>
      </c>
      <c r="FI1847" s="568"/>
      <c r="FJ1847" s="568" t="str">
        <f t="shared" ca="1" si="278"/>
        <v/>
      </c>
      <c r="FK1847" s="568"/>
      <c r="FL1847" s="568" t="str">
        <f t="shared" ca="1" si="279"/>
        <v/>
      </c>
      <c r="FM1847" s="568"/>
      <c r="FN1847" s="568" t="str">
        <f t="shared" ca="1" si="280"/>
        <v/>
      </c>
      <c r="FO1847" s="568"/>
    </row>
    <row r="1848" spans="1:171" hidden="1">
      <c r="A1848" s="22">
        <v>76</v>
      </c>
      <c r="B1848" s="22" t="str">
        <f ca="1">IF(ISERROR(INDEX(WS,ROWS($A$1773:$A1848))),"",MID(INDEX(WS,ROWS($A$1773:$A1848)), FIND("]",INDEX(WS,ROWS($A$1773:$A1848)))+1,32))&amp;T(NOW())</f>
        <v/>
      </c>
      <c r="C1848" s="187" t="str">
        <f t="shared" ca="1" si="196"/>
        <v/>
      </c>
      <c r="D1848" s="568" t="str">
        <f t="shared" ca="1" si="197"/>
        <v/>
      </c>
      <c r="E1848" s="568"/>
      <c r="F1848" s="568" t="str">
        <f t="shared" ca="1" si="198"/>
        <v/>
      </c>
      <c r="G1848" s="568"/>
      <c r="H1848" s="568" t="str">
        <f t="shared" ca="1" si="199"/>
        <v/>
      </c>
      <c r="I1848" s="568"/>
      <c r="J1848" s="568" t="str">
        <f t="shared" ca="1" si="200"/>
        <v/>
      </c>
      <c r="K1848" s="568"/>
      <c r="M1848" s="187" t="str">
        <f t="shared" ca="1" si="201"/>
        <v/>
      </c>
      <c r="N1848" s="568" t="str">
        <f t="shared" ca="1" si="202"/>
        <v/>
      </c>
      <c r="O1848" s="568"/>
      <c r="P1848" s="568" t="str">
        <f t="shared" ca="1" si="203"/>
        <v/>
      </c>
      <c r="Q1848" s="568"/>
      <c r="R1848" s="568" t="str">
        <f t="shared" ca="1" si="204"/>
        <v/>
      </c>
      <c r="S1848" s="568"/>
      <c r="T1848" s="568" t="str">
        <f t="shared" ca="1" si="205"/>
        <v/>
      </c>
      <c r="U1848" s="568"/>
      <c r="W1848" s="187" t="str">
        <f t="shared" ca="1" si="206"/>
        <v/>
      </c>
      <c r="X1848" s="568" t="str">
        <f t="shared" ca="1" si="207"/>
        <v/>
      </c>
      <c r="Y1848" s="568"/>
      <c r="Z1848" s="568" t="str">
        <f t="shared" ca="1" si="208"/>
        <v/>
      </c>
      <c r="AA1848" s="568"/>
      <c r="AB1848" s="568" t="str">
        <f t="shared" ca="1" si="209"/>
        <v/>
      </c>
      <c r="AC1848" s="568"/>
      <c r="AD1848" s="568" t="str">
        <f t="shared" ca="1" si="210"/>
        <v/>
      </c>
      <c r="AE1848" s="568"/>
      <c r="AG1848" s="187" t="str">
        <f t="shared" ca="1" si="211"/>
        <v/>
      </c>
      <c r="AH1848" s="568" t="str">
        <f t="shared" ca="1" si="212"/>
        <v/>
      </c>
      <c r="AI1848" s="568"/>
      <c r="AJ1848" s="568" t="str">
        <f t="shared" ca="1" si="213"/>
        <v/>
      </c>
      <c r="AK1848" s="568"/>
      <c r="AL1848" s="568" t="str">
        <f t="shared" ca="1" si="214"/>
        <v/>
      </c>
      <c r="AM1848" s="568"/>
      <c r="AN1848" s="568" t="str">
        <f t="shared" ca="1" si="215"/>
        <v/>
      </c>
      <c r="AO1848" s="568"/>
      <c r="AQ1848" s="187" t="str">
        <f t="shared" ca="1" si="216"/>
        <v/>
      </c>
      <c r="AR1848" s="568" t="str">
        <f t="shared" ca="1" si="217"/>
        <v/>
      </c>
      <c r="AS1848" s="568"/>
      <c r="AT1848" s="568" t="str">
        <f t="shared" ca="1" si="218"/>
        <v/>
      </c>
      <c r="AU1848" s="568"/>
      <c r="AV1848" s="568" t="str">
        <f t="shared" ca="1" si="219"/>
        <v/>
      </c>
      <c r="AW1848" s="568"/>
      <c r="AX1848" s="568" t="str">
        <f t="shared" ca="1" si="220"/>
        <v/>
      </c>
      <c r="AY1848" s="568"/>
      <c r="BA1848" s="187" t="str">
        <f t="shared" ca="1" si="221"/>
        <v/>
      </c>
      <c r="BB1848" s="568" t="str">
        <f t="shared" ca="1" si="222"/>
        <v/>
      </c>
      <c r="BC1848" s="568"/>
      <c r="BD1848" s="568" t="str">
        <f t="shared" ca="1" si="223"/>
        <v/>
      </c>
      <c r="BE1848" s="568"/>
      <c r="BF1848" s="568" t="str">
        <f t="shared" ca="1" si="224"/>
        <v/>
      </c>
      <c r="BG1848" s="568"/>
      <c r="BH1848" s="568" t="str">
        <f t="shared" ca="1" si="225"/>
        <v/>
      </c>
      <c r="BI1848" s="568"/>
      <c r="BK1848" s="187" t="str">
        <f t="shared" ca="1" si="226"/>
        <v/>
      </c>
      <c r="BL1848" s="568" t="str">
        <f t="shared" ca="1" si="227"/>
        <v/>
      </c>
      <c r="BM1848" s="568"/>
      <c r="BN1848" s="568" t="str">
        <f t="shared" ca="1" si="228"/>
        <v/>
      </c>
      <c r="BO1848" s="568"/>
      <c r="BP1848" s="568" t="str">
        <f t="shared" ca="1" si="229"/>
        <v/>
      </c>
      <c r="BQ1848" s="568"/>
      <c r="BR1848" s="568" t="str">
        <f t="shared" ca="1" si="230"/>
        <v/>
      </c>
      <c r="BS1848" s="568"/>
      <c r="BU1848" s="187" t="str">
        <f t="shared" ca="1" si="231"/>
        <v/>
      </c>
      <c r="BV1848" s="568" t="str">
        <f t="shared" ca="1" si="232"/>
        <v/>
      </c>
      <c r="BW1848" s="568"/>
      <c r="BX1848" s="568" t="str">
        <f t="shared" ca="1" si="233"/>
        <v/>
      </c>
      <c r="BY1848" s="568"/>
      <c r="BZ1848" s="568" t="str">
        <f t="shared" ca="1" si="234"/>
        <v/>
      </c>
      <c r="CA1848" s="568"/>
      <c r="CB1848" s="568" t="str">
        <f t="shared" ca="1" si="235"/>
        <v/>
      </c>
      <c r="CC1848" s="568"/>
      <c r="CE1848" s="187" t="str">
        <f t="shared" ca="1" si="236"/>
        <v/>
      </c>
      <c r="CF1848" s="568" t="str">
        <f t="shared" ca="1" si="237"/>
        <v/>
      </c>
      <c r="CG1848" s="568"/>
      <c r="CH1848" s="568" t="str">
        <f t="shared" ca="1" si="238"/>
        <v/>
      </c>
      <c r="CI1848" s="568"/>
      <c r="CJ1848" s="568" t="str">
        <f t="shared" ca="1" si="239"/>
        <v/>
      </c>
      <c r="CK1848" s="568"/>
      <c r="CL1848" s="568" t="str">
        <f t="shared" ca="1" si="240"/>
        <v/>
      </c>
      <c r="CM1848" s="568"/>
      <c r="CO1848" s="187" t="str">
        <f t="shared" ca="1" si="241"/>
        <v/>
      </c>
      <c r="CP1848" s="568" t="str">
        <f t="shared" ca="1" si="242"/>
        <v/>
      </c>
      <c r="CQ1848" s="568"/>
      <c r="CR1848" s="568" t="str">
        <f t="shared" ca="1" si="243"/>
        <v/>
      </c>
      <c r="CS1848" s="568"/>
      <c r="CT1848" s="568" t="str">
        <f t="shared" ca="1" si="244"/>
        <v/>
      </c>
      <c r="CU1848" s="568"/>
      <c r="CV1848" s="568" t="str">
        <f t="shared" ca="1" si="245"/>
        <v/>
      </c>
      <c r="CW1848" s="568"/>
      <c r="CY1848" s="187" t="str">
        <f t="shared" ca="1" si="246"/>
        <v/>
      </c>
      <c r="CZ1848" s="568" t="str">
        <f t="shared" ca="1" si="247"/>
        <v/>
      </c>
      <c r="DA1848" s="568"/>
      <c r="DB1848" s="568" t="str">
        <f t="shared" ca="1" si="248"/>
        <v/>
      </c>
      <c r="DC1848" s="568"/>
      <c r="DD1848" s="568" t="str">
        <f t="shared" ca="1" si="249"/>
        <v/>
      </c>
      <c r="DE1848" s="568"/>
      <c r="DF1848" s="568" t="str">
        <f t="shared" ca="1" si="250"/>
        <v/>
      </c>
      <c r="DG1848" s="568"/>
      <c r="DI1848" s="187" t="str">
        <f t="shared" ca="1" si="251"/>
        <v/>
      </c>
      <c r="DJ1848" s="568" t="str">
        <f t="shared" ca="1" si="252"/>
        <v/>
      </c>
      <c r="DK1848" s="568"/>
      <c r="DL1848" s="568" t="str">
        <f t="shared" ca="1" si="253"/>
        <v/>
      </c>
      <c r="DM1848" s="568"/>
      <c r="DN1848" s="568" t="str">
        <f t="shared" ca="1" si="254"/>
        <v/>
      </c>
      <c r="DO1848" s="568"/>
      <c r="DP1848" s="568" t="str">
        <f t="shared" ca="1" si="255"/>
        <v/>
      </c>
      <c r="DQ1848" s="568"/>
      <c r="DS1848" s="187" t="str">
        <f t="shared" ca="1" si="256"/>
        <v/>
      </c>
      <c r="DT1848" s="568" t="str">
        <f t="shared" ca="1" si="257"/>
        <v/>
      </c>
      <c r="DU1848" s="568"/>
      <c r="DV1848" s="568" t="str">
        <f t="shared" ca="1" si="258"/>
        <v/>
      </c>
      <c r="DW1848" s="568"/>
      <c r="DX1848" s="568" t="str">
        <f t="shared" ca="1" si="259"/>
        <v/>
      </c>
      <c r="DY1848" s="568"/>
      <c r="DZ1848" s="568" t="str">
        <f t="shared" ca="1" si="260"/>
        <v/>
      </c>
      <c r="EA1848" s="568"/>
      <c r="EC1848" s="187" t="str">
        <f t="shared" ca="1" si="261"/>
        <v/>
      </c>
      <c r="ED1848" s="568" t="str">
        <f t="shared" ca="1" si="262"/>
        <v/>
      </c>
      <c r="EE1848" s="568"/>
      <c r="EF1848" s="568" t="str">
        <f t="shared" ca="1" si="263"/>
        <v/>
      </c>
      <c r="EG1848" s="568"/>
      <c r="EH1848" s="568" t="str">
        <f t="shared" ca="1" si="264"/>
        <v/>
      </c>
      <c r="EI1848" s="568"/>
      <c r="EJ1848" s="568" t="str">
        <f t="shared" ca="1" si="265"/>
        <v/>
      </c>
      <c r="EK1848" s="568"/>
      <c r="EM1848" s="187" t="str">
        <f t="shared" ca="1" si="266"/>
        <v/>
      </c>
      <c r="EN1848" s="568" t="str">
        <f t="shared" ca="1" si="267"/>
        <v/>
      </c>
      <c r="EO1848" s="568"/>
      <c r="EP1848" s="568" t="str">
        <f t="shared" ca="1" si="268"/>
        <v/>
      </c>
      <c r="EQ1848" s="568"/>
      <c r="ER1848" s="568" t="str">
        <f t="shared" ca="1" si="269"/>
        <v/>
      </c>
      <c r="ES1848" s="568"/>
      <c r="ET1848" s="568" t="str">
        <f t="shared" ca="1" si="270"/>
        <v/>
      </c>
      <c r="EU1848" s="568"/>
      <c r="EW1848" s="187" t="str">
        <f t="shared" ca="1" si="271"/>
        <v/>
      </c>
      <c r="EX1848" s="568" t="str">
        <f t="shared" ca="1" si="272"/>
        <v/>
      </c>
      <c r="EY1848" s="568"/>
      <c r="EZ1848" s="568" t="str">
        <f t="shared" ca="1" si="273"/>
        <v/>
      </c>
      <c r="FA1848" s="568"/>
      <c r="FB1848" s="568" t="str">
        <f t="shared" ca="1" si="274"/>
        <v/>
      </c>
      <c r="FC1848" s="568"/>
      <c r="FD1848" s="568" t="str">
        <f t="shared" ca="1" si="275"/>
        <v/>
      </c>
      <c r="FE1848" s="568"/>
      <c r="FG1848" s="187" t="str">
        <f t="shared" ca="1" si="276"/>
        <v/>
      </c>
      <c r="FH1848" s="568" t="str">
        <f t="shared" ca="1" si="277"/>
        <v/>
      </c>
      <c r="FI1848" s="568"/>
      <c r="FJ1848" s="568" t="str">
        <f t="shared" ca="1" si="278"/>
        <v/>
      </c>
      <c r="FK1848" s="568"/>
      <c r="FL1848" s="568" t="str">
        <f t="shared" ca="1" si="279"/>
        <v/>
      </c>
      <c r="FM1848" s="568"/>
      <c r="FN1848" s="568" t="str">
        <f t="shared" ca="1" si="280"/>
        <v/>
      </c>
      <c r="FO1848" s="568"/>
    </row>
    <row r="1849" spans="1:171" hidden="1">
      <c r="A1849" s="22">
        <v>77</v>
      </c>
      <c r="B1849" s="22" t="str">
        <f ca="1">IF(ISERROR(INDEX(WS,ROWS($A$1773:$A1849))),"",MID(INDEX(WS,ROWS($A$1773:$A1849)), FIND("]",INDEX(WS,ROWS($A$1773:$A1849)))+1,32))&amp;T(NOW())</f>
        <v/>
      </c>
      <c r="C1849" s="187" t="str">
        <f t="shared" ca="1" si="196"/>
        <v/>
      </c>
      <c r="D1849" s="568" t="str">
        <f t="shared" ca="1" si="197"/>
        <v/>
      </c>
      <c r="E1849" s="568"/>
      <c r="F1849" s="568" t="str">
        <f t="shared" ca="1" si="198"/>
        <v/>
      </c>
      <c r="G1849" s="568"/>
      <c r="H1849" s="568" t="str">
        <f t="shared" ca="1" si="199"/>
        <v/>
      </c>
      <c r="I1849" s="568"/>
      <c r="J1849" s="568" t="str">
        <f t="shared" ca="1" si="200"/>
        <v/>
      </c>
      <c r="K1849" s="568"/>
      <c r="M1849" s="187" t="str">
        <f t="shared" ca="1" si="201"/>
        <v/>
      </c>
      <c r="N1849" s="568" t="str">
        <f t="shared" ca="1" si="202"/>
        <v/>
      </c>
      <c r="O1849" s="568"/>
      <c r="P1849" s="568" t="str">
        <f t="shared" ca="1" si="203"/>
        <v/>
      </c>
      <c r="Q1849" s="568"/>
      <c r="R1849" s="568" t="str">
        <f t="shared" ca="1" si="204"/>
        <v/>
      </c>
      <c r="S1849" s="568"/>
      <c r="T1849" s="568" t="str">
        <f t="shared" ca="1" si="205"/>
        <v/>
      </c>
      <c r="U1849" s="568"/>
      <c r="W1849" s="187" t="str">
        <f t="shared" ca="1" si="206"/>
        <v/>
      </c>
      <c r="X1849" s="568" t="str">
        <f t="shared" ca="1" si="207"/>
        <v/>
      </c>
      <c r="Y1849" s="568"/>
      <c r="Z1849" s="568" t="str">
        <f t="shared" ca="1" si="208"/>
        <v/>
      </c>
      <c r="AA1849" s="568"/>
      <c r="AB1849" s="568" t="str">
        <f t="shared" ca="1" si="209"/>
        <v/>
      </c>
      <c r="AC1849" s="568"/>
      <c r="AD1849" s="568" t="str">
        <f t="shared" ca="1" si="210"/>
        <v/>
      </c>
      <c r="AE1849" s="568"/>
      <c r="AG1849" s="187" t="str">
        <f t="shared" ca="1" si="211"/>
        <v/>
      </c>
      <c r="AH1849" s="568" t="str">
        <f t="shared" ca="1" si="212"/>
        <v/>
      </c>
      <c r="AI1849" s="568"/>
      <c r="AJ1849" s="568" t="str">
        <f t="shared" ca="1" si="213"/>
        <v/>
      </c>
      <c r="AK1849" s="568"/>
      <c r="AL1849" s="568" t="str">
        <f t="shared" ca="1" si="214"/>
        <v/>
      </c>
      <c r="AM1849" s="568"/>
      <c r="AN1849" s="568" t="str">
        <f t="shared" ca="1" si="215"/>
        <v/>
      </c>
      <c r="AO1849" s="568"/>
      <c r="AQ1849" s="187" t="str">
        <f t="shared" ca="1" si="216"/>
        <v/>
      </c>
      <c r="AR1849" s="568" t="str">
        <f t="shared" ca="1" si="217"/>
        <v/>
      </c>
      <c r="AS1849" s="568"/>
      <c r="AT1849" s="568" t="str">
        <f t="shared" ca="1" si="218"/>
        <v/>
      </c>
      <c r="AU1849" s="568"/>
      <c r="AV1849" s="568" t="str">
        <f t="shared" ca="1" si="219"/>
        <v/>
      </c>
      <c r="AW1849" s="568"/>
      <c r="AX1849" s="568" t="str">
        <f t="shared" ca="1" si="220"/>
        <v/>
      </c>
      <c r="AY1849" s="568"/>
      <c r="BA1849" s="187" t="str">
        <f t="shared" ca="1" si="221"/>
        <v/>
      </c>
      <c r="BB1849" s="568" t="str">
        <f t="shared" ca="1" si="222"/>
        <v/>
      </c>
      <c r="BC1849" s="568"/>
      <c r="BD1849" s="568" t="str">
        <f t="shared" ca="1" si="223"/>
        <v/>
      </c>
      <c r="BE1849" s="568"/>
      <c r="BF1849" s="568" t="str">
        <f t="shared" ca="1" si="224"/>
        <v/>
      </c>
      <c r="BG1849" s="568"/>
      <c r="BH1849" s="568" t="str">
        <f t="shared" ca="1" si="225"/>
        <v/>
      </c>
      <c r="BI1849" s="568"/>
      <c r="BK1849" s="187" t="str">
        <f t="shared" ca="1" si="226"/>
        <v/>
      </c>
      <c r="BL1849" s="568" t="str">
        <f t="shared" ca="1" si="227"/>
        <v/>
      </c>
      <c r="BM1849" s="568"/>
      <c r="BN1849" s="568" t="str">
        <f t="shared" ca="1" si="228"/>
        <v/>
      </c>
      <c r="BO1849" s="568"/>
      <c r="BP1849" s="568" t="str">
        <f t="shared" ca="1" si="229"/>
        <v/>
      </c>
      <c r="BQ1849" s="568"/>
      <c r="BR1849" s="568" t="str">
        <f t="shared" ca="1" si="230"/>
        <v/>
      </c>
      <c r="BS1849" s="568"/>
      <c r="BU1849" s="187" t="str">
        <f t="shared" ca="1" si="231"/>
        <v/>
      </c>
      <c r="BV1849" s="568" t="str">
        <f t="shared" ca="1" si="232"/>
        <v/>
      </c>
      <c r="BW1849" s="568"/>
      <c r="BX1849" s="568" t="str">
        <f t="shared" ca="1" si="233"/>
        <v/>
      </c>
      <c r="BY1849" s="568"/>
      <c r="BZ1849" s="568" t="str">
        <f t="shared" ca="1" si="234"/>
        <v/>
      </c>
      <c r="CA1849" s="568"/>
      <c r="CB1849" s="568" t="str">
        <f t="shared" ca="1" si="235"/>
        <v/>
      </c>
      <c r="CC1849" s="568"/>
      <c r="CE1849" s="187" t="str">
        <f t="shared" ca="1" si="236"/>
        <v/>
      </c>
      <c r="CF1849" s="568" t="str">
        <f t="shared" ca="1" si="237"/>
        <v/>
      </c>
      <c r="CG1849" s="568"/>
      <c r="CH1849" s="568" t="str">
        <f t="shared" ca="1" si="238"/>
        <v/>
      </c>
      <c r="CI1849" s="568"/>
      <c r="CJ1849" s="568" t="str">
        <f t="shared" ca="1" si="239"/>
        <v/>
      </c>
      <c r="CK1849" s="568"/>
      <c r="CL1849" s="568" t="str">
        <f t="shared" ca="1" si="240"/>
        <v/>
      </c>
      <c r="CM1849" s="568"/>
      <c r="CO1849" s="187" t="str">
        <f t="shared" ca="1" si="241"/>
        <v/>
      </c>
      <c r="CP1849" s="568" t="str">
        <f t="shared" ca="1" si="242"/>
        <v/>
      </c>
      <c r="CQ1849" s="568"/>
      <c r="CR1849" s="568" t="str">
        <f t="shared" ca="1" si="243"/>
        <v/>
      </c>
      <c r="CS1849" s="568"/>
      <c r="CT1849" s="568" t="str">
        <f t="shared" ca="1" si="244"/>
        <v/>
      </c>
      <c r="CU1849" s="568"/>
      <c r="CV1849" s="568" t="str">
        <f t="shared" ca="1" si="245"/>
        <v/>
      </c>
      <c r="CW1849" s="568"/>
      <c r="CY1849" s="187" t="str">
        <f t="shared" ca="1" si="246"/>
        <v/>
      </c>
      <c r="CZ1849" s="568" t="str">
        <f t="shared" ca="1" si="247"/>
        <v/>
      </c>
      <c r="DA1849" s="568"/>
      <c r="DB1849" s="568" t="str">
        <f t="shared" ca="1" si="248"/>
        <v/>
      </c>
      <c r="DC1849" s="568"/>
      <c r="DD1849" s="568" t="str">
        <f t="shared" ca="1" si="249"/>
        <v/>
      </c>
      <c r="DE1849" s="568"/>
      <c r="DF1849" s="568" t="str">
        <f t="shared" ca="1" si="250"/>
        <v/>
      </c>
      <c r="DG1849" s="568"/>
      <c r="DI1849" s="187" t="str">
        <f t="shared" ca="1" si="251"/>
        <v/>
      </c>
      <c r="DJ1849" s="568" t="str">
        <f t="shared" ca="1" si="252"/>
        <v/>
      </c>
      <c r="DK1849" s="568"/>
      <c r="DL1849" s="568" t="str">
        <f t="shared" ca="1" si="253"/>
        <v/>
      </c>
      <c r="DM1849" s="568"/>
      <c r="DN1849" s="568" t="str">
        <f t="shared" ca="1" si="254"/>
        <v/>
      </c>
      <c r="DO1849" s="568"/>
      <c r="DP1849" s="568" t="str">
        <f t="shared" ca="1" si="255"/>
        <v/>
      </c>
      <c r="DQ1849" s="568"/>
      <c r="DS1849" s="187" t="str">
        <f t="shared" ca="1" si="256"/>
        <v/>
      </c>
      <c r="DT1849" s="568" t="str">
        <f t="shared" ca="1" si="257"/>
        <v/>
      </c>
      <c r="DU1849" s="568"/>
      <c r="DV1849" s="568" t="str">
        <f t="shared" ca="1" si="258"/>
        <v/>
      </c>
      <c r="DW1849" s="568"/>
      <c r="DX1849" s="568" t="str">
        <f t="shared" ca="1" si="259"/>
        <v/>
      </c>
      <c r="DY1849" s="568"/>
      <c r="DZ1849" s="568" t="str">
        <f t="shared" ca="1" si="260"/>
        <v/>
      </c>
      <c r="EA1849" s="568"/>
      <c r="EC1849" s="187" t="str">
        <f t="shared" ca="1" si="261"/>
        <v/>
      </c>
      <c r="ED1849" s="568" t="str">
        <f t="shared" ca="1" si="262"/>
        <v/>
      </c>
      <c r="EE1849" s="568"/>
      <c r="EF1849" s="568" t="str">
        <f t="shared" ca="1" si="263"/>
        <v/>
      </c>
      <c r="EG1849" s="568"/>
      <c r="EH1849" s="568" t="str">
        <f t="shared" ca="1" si="264"/>
        <v/>
      </c>
      <c r="EI1849" s="568"/>
      <c r="EJ1849" s="568" t="str">
        <f t="shared" ca="1" si="265"/>
        <v/>
      </c>
      <c r="EK1849" s="568"/>
      <c r="EM1849" s="187" t="str">
        <f t="shared" ca="1" si="266"/>
        <v/>
      </c>
      <c r="EN1849" s="568" t="str">
        <f t="shared" ca="1" si="267"/>
        <v/>
      </c>
      <c r="EO1849" s="568"/>
      <c r="EP1849" s="568" t="str">
        <f t="shared" ca="1" si="268"/>
        <v/>
      </c>
      <c r="EQ1849" s="568"/>
      <c r="ER1849" s="568" t="str">
        <f t="shared" ca="1" si="269"/>
        <v/>
      </c>
      <c r="ES1849" s="568"/>
      <c r="ET1849" s="568" t="str">
        <f t="shared" ca="1" si="270"/>
        <v/>
      </c>
      <c r="EU1849" s="568"/>
      <c r="EW1849" s="187" t="str">
        <f t="shared" ca="1" si="271"/>
        <v/>
      </c>
      <c r="EX1849" s="568" t="str">
        <f t="shared" ca="1" si="272"/>
        <v/>
      </c>
      <c r="EY1849" s="568"/>
      <c r="EZ1849" s="568" t="str">
        <f t="shared" ca="1" si="273"/>
        <v/>
      </c>
      <c r="FA1849" s="568"/>
      <c r="FB1849" s="568" t="str">
        <f t="shared" ca="1" si="274"/>
        <v/>
      </c>
      <c r="FC1849" s="568"/>
      <c r="FD1849" s="568" t="str">
        <f t="shared" ca="1" si="275"/>
        <v/>
      </c>
      <c r="FE1849" s="568"/>
      <c r="FG1849" s="187" t="str">
        <f t="shared" ca="1" si="276"/>
        <v/>
      </c>
      <c r="FH1849" s="568" t="str">
        <f t="shared" ca="1" si="277"/>
        <v/>
      </c>
      <c r="FI1849" s="568"/>
      <c r="FJ1849" s="568" t="str">
        <f t="shared" ca="1" si="278"/>
        <v/>
      </c>
      <c r="FK1849" s="568"/>
      <c r="FL1849" s="568" t="str">
        <f t="shared" ca="1" si="279"/>
        <v/>
      </c>
      <c r="FM1849" s="568"/>
      <c r="FN1849" s="568" t="str">
        <f t="shared" ca="1" si="280"/>
        <v/>
      </c>
      <c r="FO1849" s="568"/>
    </row>
    <row r="1850" spans="1:171" hidden="1">
      <c r="A1850" s="22">
        <v>78</v>
      </c>
      <c r="B1850" s="22" t="str">
        <f ca="1">IF(ISERROR(INDEX(WS,ROWS($A$1773:$A1850))),"",MID(INDEX(WS,ROWS($A$1773:$A1850)), FIND("]",INDEX(WS,ROWS($A$1773:$A1850)))+1,32))&amp;T(NOW())</f>
        <v/>
      </c>
      <c r="C1850" s="187" t="str">
        <f t="shared" ca="1" si="196"/>
        <v/>
      </c>
      <c r="D1850" s="568" t="str">
        <f t="shared" ca="1" si="197"/>
        <v/>
      </c>
      <c r="E1850" s="568"/>
      <c r="F1850" s="568" t="str">
        <f t="shared" ca="1" si="198"/>
        <v/>
      </c>
      <c r="G1850" s="568"/>
      <c r="H1850" s="568" t="str">
        <f t="shared" ca="1" si="199"/>
        <v/>
      </c>
      <c r="I1850" s="568"/>
      <c r="J1850" s="568" t="str">
        <f t="shared" ca="1" si="200"/>
        <v/>
      </c>
      <c r="K1850" s="568"/>
      <c r="M1850" s="187" t="str">
        <f t="shared" ca="1" si="201"/>
        <v/>
      </c>
      <c r="N1850" s="568" t="str">
        <f t="shared" ca="1" si="202"/>
        <v/>
      </c>
      <c r="O1850" s="568"/>
      <c r="P1850" s="568" t="str">
        <f t="shared" ca="1" si="203"/>
        <v/>
      </c>
      <c r="Q1850" s="568"/>
      <c r="R1850" s="568" t="str">
        <f t="shared" ca="1" si="204"/>
        <v/>
      </c>
      <c r="S1850" s="568"/>
      <c r="T1850" s="568" t="str">
        <f t="shared" ca="1" si="205"/>
        <v/>
      </c>
      <c r="U1850" s="568"/>
      <c r="W1850" s="187" t="str">
        <f t="shared" ca="1" si="206"/>
        <v/>
      </c>
      <c r="X1850" s="568" t="str">
        <f t="shared" ca="1" si="207"/>
        <v/>
      </c>
      <c r="Y1850" s="568"/>
      <c r="Z1850" s="568" t="str">
        <f t="shared" ca="1" si="208"/>
        <v/>
      </c>
      <c r="AA1850" s="568"/>
      <c r="AB1850" s="568" t="str">
        <f t="shared" ca="1" si="209"/>
        <v/>
      </c>
      <c r="AC1850" s="568"/>
      <c r="AD1850" s="568" t="str">
        <f t="shared" ca="1" si="210"/>
        <v/>
      </c>
      <c r="AE1850" s="568"/>
      <c r="AG1850" s="187" t="str">
        <f t="shared" ca="1" si="211"/>
        <v/>
      </c>
      <c r="AH1850" s="568" t="str">
        <f t="shared" ca="1" si="212"/>
        <v/>
      </c>
      <c r="AI1850" s="568"/>
      <c r="AJ1850" s="568" t="str">
        <f t="shared" ca="1" si="213"/>
        <v/>
      </c>
      <c r="AK1850" s="568"/>
      <c r="AL1850" s="568" t="str">
        <f t="shared" ca="1" si="214"/>
        <v/>
      </c>
      <c r="AM1850" s="568"/>
      <c r="AN1850" s="568" t="str">
        <f t="shared" ca="1" si="215"/>
        <v/>
      </c>
      <c r="AO1850" s="568"/>
      <c r="AQ1850" s="187" t="str">
        <f t="shared" ca="1" si="216"/>
        <v/>
      </c>
      <c r="AR1850" s="568" t="str">
        <f t="shared" ca="1" si="217"/>
        <v/>
      </c>
      <c r="AS1850" s="568"/>
      <c r="AT1850" s="568" t="str">
        <f t="shared" ca="1" si="218"/>
        <v/>
      </c>
      <c r="AU1850" s="568"/>
      <c r="AV1850" s="568" t="str">
        <f t="shared" ca="1" si="219"/>
        <v/>
      </c>
      <c r="AW1850" s="568"/>
      <c r="AX1850" s="568" t="str">
        <f t="shared" ca="1" si="220"/>
        <v/>
      </c>
      <c r="AY1850" s="568"/>
      <c r="BA1850" s="187" t="str">
        <f t="shared" ca="1" si="221"/>
        <v/>
      </c>
      <c r="BB1850" s="568" t="str">
        <f t="shared" ca="1" si="222"/>
        <v/>
      </c>
      <c r="BC1850" s="568"/>
      <c r="BD1850" s="568" t="str">
        <f t="shared" ca="1" si="223"/>
        <v/>
      </c>
      <c r="BE1850" s="568"/>
      <c r="BF1850" s="568" t="str">
        <f t="shared" ca="1" si="224"/>
        <v/>
      </c>
      <c r="BG1850" s="568"/>
      <c r="BH1850" s="568" t="str">
        <f t="shared" ca="1" si="225"/>
        <v/>
      </c>
      <c r="BI1850" s="568"/>
      <c r="BK1850" s="187" t="str">
        <f t="shared" ca="1" si="226"/>
        <v/>
      </c>
      <c r="BL1850" s="568" t="str">
        <f t="shared" ca="1" si="227"/>
        <v/>
      </c>
      <c r="BM1850" s="568"/>
      <c r="BN1850" s="568" t="str">
        <f t="shared" ca="1" si="228"/>
        <v/>
      </c>
      <c r="BO1850" s="568"/>
      <c r="BP1850" s="568" t="str">
        <f t="shared" ca="1" si="229"/>
        <v/>
      </c>
      <c r="BQ1850" s="568"/>
      <c r="BR1850" s="568" t="str">
        <f t="shared" ca="1" si="230"/>
        <v/>
      </c>
      <c r="BS1850" s="568"/>
      <c r="BU1850" s="187" t="str">
        <f t="shared" ca="1" si="231"/>
        <v/>
      </c>
      <c r="BV1850" s="568" t="str">
        <f t="shared" ca="1" si="232"/>
        <v/>
      </c>
      <c r="BW1850" s="568"/>
      <c r="BX1850" s="568" t="str">
        <f t="shared" ca="1" si="233"/>
        <v/>
      </c>
      <c r="BY1850" s="568"/>
      <c r="BZ1850" s="568" t="str">
        <f t="shared" ca="1" si="234"/>
        <v/>
      </c>
      <c r="CA1850" s="568"/>
      <c r="CB1850" s="568" t="str">
        <f t="shared" ca="1" si="235"/>
        <v/>
      </c>
      <c r="CC1850" s="568"/>
      <c r="CE1850" s="187" t="str">
        <f t="shared" ca="1" si="236"/>
        <v/>
      </c>
      <c r="CF1850" s="568" t="str">
        <f t="shared" ca="1" si="237"/>
        <v/>
      </c>
      <c r="CG1850" s="568"/>
      <c r="CH1850" s="568" t="str">
        <f t="shared" ca="1" si="238"/>
        <v/>
      </c>
      <c r="CI1850" s="568"/>
      <c r="CJ1850" s="568" t="str">
        <f t="shared" ca="1" si="239"/>
        <v/>
      </c>
      <c r="CK1850" s="568"/>
      <c r="CL1850" s="568" t="str">
        <f t="shared" ca="1" si="240"/>
        <v/>
      </c>
      <c r="CM1850" s="568"/>
      <c r="CO1850" s="187" t="str">
        <f t="shared" ca="1" si="241"/>
        <v/>
      </c>
      <c r="CP1850" s="568" t="str">
        <f t="shared" ca="1" si="242"/>
        <v/>
      </c>
      <c r="CQ1850" s="568"/>
      <c r="CR1850" s="568" t="str">
        <f t="shared" ca="1" si="243"/>
        <v/>
      </c>
      <c r="CS1850" s="568"/>
      <c r="CT1850" s="568" t="str">
        <f t="shared" ca="1" si="244"/>
        <v/>
      </c>
      <c r="CU1850" s="568"/>
      <c r="CV1850" s="568" t="str">
        <f t="shared" ca="1" si="245"/>
        <v/>
      </c>
      <c r="CW1850" s="568"/>
      <c r="CY1850" s="187" t="str">
        <f t="shared" ca="1" si="246"/>
        <v/>
      </c>
      <c r="CZ1850" s="568" t="str">
        <f t="shared" ca="1" si="247"/>
        <v/>
      </c>
      <c r="DA1850" s="568"/>
      <c r="DB1850" s="568" t="str">
        <f t="shared" ca="1" si="248"/>
        <v/>
      </c>
      <c r="DC1850" s="568"/>
      <c r="DD1850" s="568" t="str">
        <f t="shared" ca="1" si="249"/>
        <v/>
      </c>
      <c r="DE1850" s="568"/>
      <c r="DF1850" s="568" t="str">
        <f t="shared" ca="1" si="250"/>
        <v/>
      </c>
      <c r="DG1850" s="568"/>
      <c r="DI1850" s="187" t="str">
        <f t="shared" ca="1" si="251"/>
        <v/>
      </c>
      <c r="DJ1850" s="568" t="str">
        <f t="shared" ca="1" si="252"/>
        <v/>
      </c>
      <c r="DK1850" s="568"/>
      <c r="DL1850" s="568" t="str">
        <f t="shared" ca="1" si="253"/>
        <v/>
      </c>
      <c r="DM1850" s="568"/>
      <c r="DN1850" s="568" t="str">
        <f t="shared" ca="1" si="254"/>
        <v/>
      </c>
      <c r="DO1850" s="568"/>
      <c r="DP1850" s="568" t="str">
        <f t="shared" ca="1" si="255"/>
        <v/>
      </c>
      <c r="DQ1850" s="568"/>
      <c r="DS1850" s="187" t="str">
        <f t="shared" ca="1" si="256"/>
        <v/>
      </c>
      <c r="DT1850" s="568" t="str">
        <f t="shared" ca="1" si="257"/>
        <v/>
      </c>
      <c r="DU1850" s="568"/>
      <c r="DV1850" s="568" t="str">
        <f t="shared" ca="1" si="258"/>
        <v/>
      </c>
      <c r="DW1850" s="568"/>
      <c r="DX1850" s="568" t="str">
        <f t="shared" ca="1" si="259"/>
        <v/>
      </c>
      <c r="DY1850" s="568"/>
      <c r="DZ1850" s="568" t="str">
        <f t="shared" ca="1" si="260"/>
        <v/>
      </c>
      <c r="EA1850" s="568"/>
      <c r="EC1850" s="187" t="str">
        <f t="shared" ca="1" si="261"/>
        <v/>
      </c>
      <c r="ED1850" s="568" t="str">
        <f t="shared" ca="1" si="262"/>
        <v/>
      </c>
      <c r="EE1850" s="568"/>
      <c r="EF1850" s="568" t="str">
        <f t="shared" ca="1" si="263"/>
        <v/>
      </c>
      <c r="EG1850" s="568"/>
      <c r="EH1850" s="568" t="str">
        <f t="shared" ca="1" si="264"/>
        <v/>
      </c>
      <c r="EI1850" s="568"/>
      <c r="EJ1850" s="568" t="str">
        <f t="shared" ca="1" si="265"/>
        <v/>
      </c>
      <c r="EK1850" s="568"/>
      <c r="EM1850" s="187" t="str">
        <f t="shared" ca="1" si="266"/>
        <v/>
      </c>
      <c r="EN1850" s="568" t="str">
        <f t="shared" ca="1" si="267"/>
        <v/>
      </c>
      <c r="EO1850" s="568"/>
      <c r="EP1850" s="568" t="str">
        <f t="shared" ca="1" si="268"/>
        <v/>
      </c>
      <c r="EQ1850" s="568"/>
      <c r="ER1850" s="568" t="str">
        <f t="shared" ca="1" si="269"/>
        <v/>
      </c>
      <c r="ES1850" s="568"/>
      <c r="ET1850" s="568" t="str">
        <f t="shared" ca="1" si="270"/>
        <v/>
      </c>
      <c r="EU1850" s="568"/>
      <c r="EW1850" s="187" t="str">
        <f t="shared" ca="1" si="271"/>
        <v/>
      </c>
      <c r="EX1850" s="568" t="str">
        <f t="shared" ca="1" si="272"/>
        <v/>
      </c>
      <c r="EY1850" s="568"/>
      <c r="EZ1850" s="568" t="str">
        <f t="shared" ca="1" si="273"/>
        <v/>
      </c>
      <c r="FA1850" s="568"/>
      <c r="FB1850" s="568" t="str">
        <f t="shared" ca="1" si="274"/>
        <v/>
      </c>
      <c r="FC1850" s="568"/>
      <c r="FD1850" s="568" t="str">
        <f t="shared" ca="1" si="275"/>
        <v/>
      </c>
      <c r="FE1850" s="568"/>
      <c r="FG1850" s="187" t="str">
        <f t="shared" ca="1" si="276"/>
        <v/>
      </c>
      <c r="FH1850" s="568" t="str">
        <f t="shared" ca="1" si="277"/>
        <v/>
      </c>
      <c r="FI1850" s="568"/>
      <c r="FJ1850" s="568" t="str">
        <f t="shared" ca="1" si="278"/>
        <v/>
      </c>
      <c r="FK1850" s="568"/>
      <c r="FL1850" s="568" t="str">
        <f t="shared" ca="1" si="279"/>
        <v/>
      </c>
      <c r="FM1850" s="568"/>
      <c r="FN1850" s="568" t="str">
        <f t="shared" ca="1" si="280"/>
        <v/>
      </c>
      <c r="FO1850" s="568"/>
    </row>
    <row r="1851" spans="1:171" hidden="1">
      <c r="A1851" s="22">
        <v>79</v>
      </c>
      <c r="B1851" s="22" t="str">
        <f ca="1">IF(ISERROR(INDEX(WS,ROWS($A$1773:$A1851))),"",MID(INDEX(WS,ROWS($A$1773:$A1851)), FIND("]",INDEX(WS,ROWS($A$1773:$A1851)))+1,32))&amp;T(NOW())</f>
        <v/>
      </c>
      <c r="C1851" s="187" t="str">
        <f t="shared" ca="1" si="196"/>
        <v/>
      </c>
      <c r="D1851" s="568" t="str">
        <f t="shared" ca="1" si="197"/>
        <v/>
      </c>
      <c r="E1851" s="568"/>
      <c r="F1851" s="568" t="str">
        <f t="shared" ca="1" si="198"/>
        <v/>
      </c>
      <c r="G1851" s="568"/>
      <c r="H1851" s="568" t="str">
        <f t="shared" ca="1" si="199"/>
        <v/>
      </c>
      <c r="I1851" s="568"/>
      <c r="J1851" s="568" t="str">
        <f t="shared" ca="1" si="200"/>
        <v/>
      </c>
      <c r="K1851" s="568"/>
      <c r="M1851" s="187" t="str">
        <f t="shared" ca="1" si="201"/>
        <v/>
      </c>
      <c r="N1851" s="568" t="str">
        <f t="shared" ca="1" si="202"/>
        <v/>
      </c>
      <c r="O1851" s="568"/>
      <c r="P1851" s="568" t="str">
        <f t="shared" ca="1" si="203"/>
        <v/>
      </c>
      <c r="Q1851" s="568"/>
      <c r="R1851" s="568" t="str">
        <f t="shared" ca="1" si="204"/>
        <v/>
      </c>
      <c r="S1851" s="568"/>
      <c r="T1851" s="568" t="str">
        <f t="shared" ca="1" si="205"/>
        <v/>
      </c>
      <c r="U1851" s="568"/>
      <c r="W1851" s="187" t="str">
        <f t="shared" ca="1" si="206"/>
        <v/>
      </c>
      <c r="X1851" s="568" t="str">
        <f t="shared" ca="1" si="207"/>
        <v/>
      </c>
      <c r="Y1851" s="568"/>
      <c r="Z1851" s="568" t="str">
        <f t="shared" ca="1" si="208"/>
        <v/>
      </c>
      <c r="AA1851" s="568"/>
      <c r="AB1851" s="568" t="str">
        <f t="shared" ca="1" si="209"/>
        <v/>
      </c>
      <c r="AC1851" s="568"/>
      <c r="AD1851" s="568" t="str">
        <f t="shared" ca="1" si="210"/>
        <v/>
      </c>
      <c r="AE1851" s="568"/>
      <c r="AG1851" s="187" t="str">
        <f t="shared" ca="1" si="211"/>
        <v/>
      </c>
      <c r="AH1851" s="568" t="str">
        <f t="shared" ca="1" si="212"/>
        <v/>
      </c>
      <c r="AI1851" s="568"/>
      <c r="AJ1851" s="568" t="str">
        <f t="shared" ca="1" si="213"/>
        <v/>
      </c>
      <c r="AK1851" s="568"/>
      <c r="AL1851" s="568" t="str">
        <f t="shared" ca="1" si="214"/>
        <v/>
      </c>
      <c r="AM1851" s="568"/>
      <c r="AN1851" s="568" t="str">
        <f t="shared" ca="1" si="215"/>
        <v/>
      </c>
      <c r="AO1851" s="568"/>
      <c r="AQ1851" s="187" t="str">
        <f t="shared" ca="1" si="216"/>
        <v/>
      </c>
      <c r="AR1851" s="568" t="str">
        <f t="shared" ca="1" si="217"/>
        <v/>
      </c>
      <c r="AS1851" s="568"/>
      <c r="AT1851" s="568" t="str">
        <f t="shared" ca="1" si="218"/>
        <v/>
      </c>
      <c r="AU1851" s="568"/>
      <c r="AV1851" s="568" t="str">
        <f t="shared" ca="1" si="219"/>
        <v/>
      </c>
      <c r="AW1851" s="568"/>
      <c r="AX1851" s="568" t="str">
        <f t="shared" ca="1" si="220"/>
        <v/>
      </c>
      <c r="AY1851" s="568"/>
      <c r="BA1851" s="187" t="str">
        <f t="shared" ca="1" si="221"/>
        <v/>
      </c>
      <c r="BB1851" s="568" t="str">
        <f t="shared" ca="1" si="222"/>
        <v/>
      </c>
      <c r="BC1851" s="568"/>
      <c r="BD1851" s="568" t="str">
        <f t="shared" ca="1" si="223"/>
        <v/>
      </c>
      <c r="BE1851" s="568"/>
      <c r="BF1851" s="568" t="str">
        <f t="shared" ca="1" si="224"/>
        <v/>
      </c>
      <c r="BG1851" s="568"/>
      <c r="BH1851" s="568" t="str">
        <f t="shared" ca="1" si="225"/>
        <v/>
      </c>
      <c r="BI1851" s="568"/>
      <c r="BK1851" s="187" t="str">
        <f t="shared" ca="1" si="226"/>
        <v/>
      </c>
      <c r="BL1851" s="568" t="str">
        <f t="shared" ca="1" si="227"/>
        <v/>
      </c>
      <c r="BM1851" s="568"/>
      <c r="BN1851" s="568" t="str">
        <f t="shared" ca="1" si="228"/>
        <v/>
      </c>
      <c r="BO1851" s="568"/>
      <c r="BP1851" s="568" t="str">
        <f t="shared" ca="1" si="229"/>
        <v/>
      </c>
      <c r="BQ1851" s="568"/>
      <c r="BR1851" s="568" t="str">
        <f t="shared" ca="1" si="230"/>
        <v/>
      </c>
      <c r="BS1851" s="568"/>
      <c r="BU1851" s="187" t="str">
        <f t="shared" ca="1" si="231"/>
        <v/>
      </c>
      <c r="BV1851" s="568" t="str">
        <f t="shared" ca="1" si="232"/>
        <v/>
      </c>
      <c r="BW1851" s="568"/>
      <c r="BX1851" s="568" t="str">
        <f t="shared" ca="1" si="233"/>
        <v/>
      </c>
      <c r="BY1851" s="568"/>
      <c r="BZ1851" s="568" t="str">
        <f t="shared" ca="1" si="234"/>
        <v/>
      </c>
      <c r="CA1851" s="568"/>
      <c r="CB1851" s="568" t="str">
        <f t="shared" ca="1" si="235"/>
        <v/>
      </c>
      <c r="CC1851" s="568"/>
      <c r="CE1851" s="187" t="str">
        <f t="shared" ca="1" si="236"/>
        <v/>
      </c>
      <c r="CF1851" s="568" t="str">
        <f t="shared" ca="1" si="237"/>
        <v/>
      </c>
      <c r="CG1851" s="568"/>
      <c r="CH1851" s="568" t="str">
        <f t="shared" ca="1" si="238"/>
        <v/>
      </c>
      <c r="CI1851" s="568"/>
      <c r="CJ1851" s="568" t="str">
        <f t="shared" ca="1" si="239"/>
        <v/>
      </c>
      <c r="CK1851" s="568"/>
      <c r="CL1851" s="568" t="str">
        <f t="shared" ca="1" si="240"/>
        <v/>
      </c>
      <c r="CM1851" s="568"/>
      <c r="CO1851" s="187" t="str">
        <f t="shared" ca="1" si="241"/>
        <v/>
      </c>
      <c r="CP1851" s="568" t="str">
        <f t="shared" ca="1" si="242"/>
        <v/>
      </c>
      <c r="CQ1851" s="568"/>
      <c r="CR1851" s="568" t="str">
        <f t="shared" ca="1" si="243"/>
        <v/>
      </c>
      <c r="CS1851" s="568"/>
      <c r="CT1851" s="568" t="str">
        <f t="shared" ca="1" si="244"/>
        <v/>
      </c>
      <c r="CU1851" s="568"/>
      <c r="CV1851" s="568" t="str">
        <f t="shared" ca="1" si="245"/>
        <v/>
      </c>
      <c r="CW1851" s="568"/>
      <c r="CY1851" s="187" t="str">
        <f t="shared" ca="1" si="246"/>
        <v/>
      </c>
      <c r="CZ1851" s="568" t="str">
        <f t="shared" ca="1" si="247"/>
        <v/>
      </c>
      <c r="DA1851" s="568"/>
      <c r="DB1851" s="568" t="str">
        <f t="shared" ca="1" si="248"/>
        <v/>
      </c>
      <c r="DC1851" s="568"/>
      <c r="DD1851" s="568" t="str">
        <f t="shared" ca="1" si="249"/>
        <v/>
      </c>
      <c r="DE1851" s="568"/>
      <c r="DF1851" s="568" t="str">
        <f t="shared" ca="1" si="250"/>
        <v/>
      </c>
      <c r="DG1851" s="568"/>
      <c r="DI1851" s="187" t="str">
        <f t="shared" ca="1" si="251"/>
        <v/>
      </c>
      <c r="DJ1851" s="568" t="str">
        <f t="shared" ca="1" si="252"/>
        <v/>
      </c>
      <c r="DK1851" s="568"/>
      <c r="DL1851" s="568" t="str">
        <f t="shared" ca="1" si="253"/>
        <v/>
      </c>
      <c r="DM1851" s="568"/>
      <c r="DN1851" s="568" t="str">
        <f t="shared" ca="1" si="254"/>
        <v/>
      </c>
      <c r="DO1851" s="568"/>
      <c r="DP1851" s="568" t="str">
        <f t="shared" ca="1" si="255"/>
        <v/>
      </c>
      <c r="DQ1851" s="568"/>
      <c r="DS1851" s="187" t="str">
        <f t="shared" ca="1" si="256"/>
        <v/>
      </c>
      <c r="DT1851" s="568" t="str">
        <f t="shared" ca="1" si="257"/>
        <v/>
      </c>
      <c r="DU1851" s="568"/>
      <c r="DV1851" s="568" t="str">
        <f t="shared" ca="1" si="258"/>
        <v/>
      </c>
      <c r="DW1851" s="568"/>
      <c r="DX1851" s="568" t="str">
        <f t="shared" ca="1" si="259"/>
        <v/>
      </c>
      <c r="DY1851" s="568"/>
      <c r="DZ1851" s="568" t="str">
        <f t="shared" ca="1" si="260"/>
        <v/>
      </c>
      <c r="EA1851" s="568"/>
      <c r="EC1851" s="187" t="str">
        <f t="shared" ca="1" si="261"/>
        <v/>
      </c>
      <c r="ED1851" s="568" t="str">
        <f t="shared" ca="1" si="262"/>
        <v/>
      </c>
      <c r="EE1851" s="568"/>
      <c r="EF1851" s="568" t="str">
        <f t="shared" ca="1" si="263"/>
        <v/>
      </c>
      <c r="EG1851" s="568"/>
      <c r="EH1851" s="568" t="str">
        <f t="shared" ca="1" si="264"/>
        <v/>
      </c>
      <c r="EI1851" s="568"/>
      <c r="EJ1851" s="568" t="str">
        <f t="shared" ca="1" si="265"/>
        <v/>
      </c>
      <c r="EK1851" s="568"/>
      <c r="EM1851" s="187" t="str">
        <f t="shared" ca="1" si="266"/>
        <v/>
      </c>
      <c r="EN1851" s="568" t="str">
        <f t="shared" ca="1" si="267"/>
        <v/>
      </c>
      <c r="EO1851" s="568"/>
      <c r="EP1851" s="568" t="str">
        <f t="shared" ca="1" si="268"/>
        <v/>
      </c>
      <c r="EQ1851" s="568"/>
      <c r="ER1851" s="568" t="str">
        <f t="shared" ca="1" si="269"/>
        <v/>
      </c>
      <c r="ES1851" s="568"/>
      <c r="ET1851" s="568" t="str">
        <f t="shared" ca="1" si="270"/>
        <v/>
      </c>
      <c r="EU1851" s="568"/>
      <c r="EW1851" s="187" t="str">
        <f t="shared" ca="1" si="271"/>
        <v/>
      </c>
      <c r="EX1851" s="568" t="str">
        <f t="shared" ca="1" si="272"/>
        <v/>
      </c>
      <c r="EY1851" s="568"/>
      <c r="EZ1851" s="568" t="str">
        <f t="shared" ca="1" si="273"/>
        <v/>
      </c>
      <c r="FA1851" s="568"/>
      <c r="FB1851" s="568" t="str">
        <f t="shared" ca="1" si="274"/>
        <v/>
      </c>
      <c r="FC1851" s="568"/>
      <c r="FD1851" s="568" t="str">
        <f t="shared" ca="1" si="275"/>
        <v/>
      </c>
      <c r="FE1851" s="568"/>
      <c r="FG1851" s="187" t="str">
        <f t="shared" ca="1" si="276"/>
        <v/>
      </c>
      <c r="FH1851" s="568" t="str">
        <f t="shared" ca="1" si="277"/>
        <v/>
      </c>
      <c r="FI1851" s="568"/>
      <c r="FJ1851" s="568" t="str">
        <f t="shared" ca="1" si="278"/>
        <v/>
      </c>
      <c r="FK1851" s="568"/>
      <c r="FL1851" s="568" t="str">
        <f t="shared" ca="1" si="279"/>
        <v/>
      </c>
      <c r="FM1851" s="568"/>
      <c r="FN1851" s="568" t="str">
        <f t="shared" ca="1" si="280"/>
        <v/>
      </c>
      <c r="FO1851" s="568"/>
    </row>
    <row r="1852" spans="1:171" hidden="1">
      <c r="A1852" s="22">
        <v>80</v>
      </c>
      <c r="B1852" s="22" t="str">
        <f ca="1">IF(ISERROR(INDEX(WS,ROWS($A$1773:$A1852))),"",MID(INDEX(WS,ROWS($A$1773:$A1852)), FIND("]",INDEX(WS,ROWS($A$1773:$A1852)))+1,32))&amp;T(NOW())</f>
        <v/>
      </c>
      <c r="C1852" s="187" t="str">
        <f t="shared" ca="1" si="196"/>
        <v/>
      </c>
      <c r="D1852" s="568" t="str">
        <f t="shared" ca="1" si="197"/>
        <v/>
      </c>
      <c r="E1852" s="568"/>
      <c r="F1852" s="568" t="str">
        <f t="shared" ca="1" si="198"/>
        <v/>
      </c>
      <c r="G1852" s="568"/>
      <c r="H1852" s="568" t="str">
        <f t="shared" ca="1" si="199"/>
        <v/>
      </c>
      <c r="I1852" s="568"/>
      <c r="J1852" s="568" t="str">
        <f t="shared" ca="1" si="200"/>
        <v/>
      </c>
      <c r="K1852" s="568"/>
      <c r="M1852" s="187" t="str">
        <f t="shared" ca="1" si="201"/>
        <v/>
      </c>
      <c r="N1852" s="568" t="str">
        <f t="shared" ca="1" si="202"/>
        <v/>
      </c>
      <c r="O1852" s="568"/>
      <c r="P1852" s="568" t="str">
        <f t="shared" ca="1" si="203"/>
        <v/>
      </c>
      <c r="Q1852" s="568"/>
      <c r="R1852" s="568" t="str">
        <f t="shared" ca="1" si="204"/>
        <v/>
      </c>
      <c r="S1852" s="568"/>
      <c r="T1852" s="568" t="str">
        <f t="shared" ca="1" si="205"/>
        <v/>
      </c>
      <c r="U1852" s="568"/>
      <c r="W1852" s="187" t="str">
        <f t="shared" ca="1" si="206"/>
        <v/>
      </c>
      <c r="X1852" s="568" t="str">
        <f t="shared" ca="1" si="207"/>
        <v/>
      </c>
      <c r="Y1852" s="568"/>
      <c r="Z1852" s="568" t="str">
        <f t="shared" ca="1" si="208"/>
        <v/>
      </c>
      <c r="AA1852" s="568"/>
      <c r="AB1852" s="568" t="str">
        <f t="shared" ca="1" si="209"/>
        <v/>
      </c>
      <c r="AC1852" s="568"/>
      <c r="AD1852" s="568" t="str">
        <f t="shared" ca="1" si="210"/>
        <v/>
      </c>
      <c r="AE1852" s="568"/>
      <c r="AG1852" s="187" t="str">
        <f t="shared" ca="1" si="211"/>
        <v/>
      </c>
      <c r="AH1852" s="568" t="str">
        <f t="shared" ca="1" si="212"/>
        <v/>
      </c>
      <c r="AI1852" s="568"/>
      <c r="AJ1852" s="568" t="str">
        <f t="shared" ca="1" si="213"/>
        <v/>
      </c>
      <c r="AK1852" s="568"/>
      <c r="AL1852" s="568" t="str">
        <f t="shared" ca="1" si="214"/>
        <v/>
      </c>
      <c r="AM1852" s="568"/>
      <c r="AN1852" s="568" t="str">
        <f t="shared" ca="1" si="215"/>
        <v/>
      </c>
      <c r="AO1852" s="568"/>
      <c r="AQ1852" s="187" t="str">
        <f t="shared" ca="1" si="216"/>
        <v/>
      </c>
      <c r="AR1852" s="568" t="str">
        <f t="shared" ca="1" si="217"/>
        <v/>
      </c>
      <c r="AS1852" s="568"/>
      <c r="AT1852" s="568" t="str">
        <f t="shared" ca="1" si="218"/>
        <v/>
      </c>
      <c r="AU1852" s="568"/>
      <c r="AV1852" s="568" t="str">
        <f t="shared" ca="1" si="219"/>
        <v/>
      </c>
      <c r="AW1852" s="568"/>
      <c r="AX1852" s="568" t="str">
        <f t="shared" ca="1" si="220"/>
        <v/>
      </c>
      <c r="AY1852" s="568"/>
      <c r="BA1852" s="187" t="str">
        <f t="shared" ca="1" si="221"/>
        <v/>
      </c>
      <c r="BB1852" s="568" t="str">
        <f t="shared" ca="1" si="222"/>
        <v/>
      </c>
      <c r="BC1852" s="568"/>
      <c r="BD1852" s="568" t="str">
        <f t="shared" ca="1" si="223"/>
        <v/>
      </c>
      <c r="BE1852" s="568"/>
      <c r="BF1852" s="568" t="str">
        <f t="shared" ca="1" si="224"/>
        <v/>
      </c>
      <c r="BG1852" s="568"/>
      <c r="BH1852" s="568" t="str">
        <f t="shared" ca="1" si="225"/>
        <v/>
      </c>
      <c r="BI1852" s="568"/>
      <c r="BK1852" s="187" t="str">
        <f t="shared" ca="1" si="226"/>
        <v/>
      </c>
      <c r="BL1852" s="568" t="str">
        <f t="shared" ca="1" si="227"/>
        <v/>
      </c>
      <c r="BM1852" s="568"/>
      <c r="BN1852" s="568" t="str">
        <f t="shared" ca="1" si="228"/>
        <v/>
      </c>
      <c r="BO1852" s="568"/>
      <c r="BP1852" s="568" t="str">
        <f t="shared" ca="1" si="229"/>
        <v/>
      </c>
      <c r="BQ1852" s="568"/>
      <c r="BR1852" s="568" t="str">
        <f t="shared" ca="1" si="230"/>
        <v/>
      </c>
      <c r="BS1852" s="568"/>
      <c r="BU1852" s="187" t="str">
        <f t="shared" ca="1" si="231"/>
        <v/>
      </c>
      <c r="BV1852" s="568" t="str">
        <f t="shared" ca="1" si="232"/>
        <v/>
      </c>
      <c r="BW1852" s="568"/>
      <c r="BX1852" s="568" t="str">
        <f t="shared" ca="1" si="233"/>
        <v/>
      </c>
      <c r="BY1852" s="568"/>
      <c r="BZ1852" s="568" t="str">
        <f t="shared" ca="1" si="234"/>
        <v/>
      </c>
      <c r="CA1852" s="568"/>
      <c r="CB1852" s="568" t="str">
        <f t="shared" ca="1" si="235"/>
        <v/>
      </c>
      <c r="CC1852" s="568"/>
      <c r="CE1852" s="187" t="str">
        <f t="shared" ca="1" si="236"/>
        <v/>
      </c>
      <c r="CF1852" s="568" t="str">
        <f t="shared" ca="1" si="237"/>
        <v/>
      </c>
      <c r="CG1852" s="568"/>
      <c r="CH1852" s="568" t="str">
        <f t="shared" ca="1" si="238"/>
        <v/>
      </c>
      <c r="CI1852" s="568"/>
      <c r="CJ1852" s="568" t="str">
        <f t="shared" ca="1" si="239"/>
        <v/>
      </c>
      <c r="CK1852" s="568"/>
      <c r="CL1852" s="568" t="str">
        <f t="shared" ca="1" si="240"/>
        <v/>
      </c>
      <c r="CM1852" s="568"/>
      <c r="CO1852" s="187" t="str">
        <f t="shared" ca="1" si="241"/>
        <v/>
      </c>
      <c r="CP1852" s="568" t="str">
        <f t="shared" ca="1" si="242"/>
        <v/>
      </c>
      <c r="CQ1852" s="568"/>
      <c r="CR1852" s="568" t="str">
        <f t="shared" ca="1" si="243"/>
        <v/>
      </c>
      <c r="CS1852" s="568"/>
      <c r="CT1852" s="568" t="str">
        <f t="shared" ca="1" si="244"/>
        <v/>
      </c>
      <c r="CU1852" s="568"/>
      <c r="CV1852" s="568" t="str">
        <f t="shared" ca="1" si="245"/>
        <v/>
      </c>
      <c r="CW1852" s="568"/>
      <c r="CY1852" s="187" t="str">
        <f t="shared" ca="1" si="246"/>
        <v/>
      </c>
      <c r="CZ1852" s="568" t="str">
        <f t="shared" ca="1" si="247"/>
        <v/>
      </c>
      <c r="DA1852" s="568"/>
      <c r="DB1852" s="568" t="str">
        <f t="shared" ca="1" si="248"/>
        <v/>
      </c>
      <c r="DC1852" s="568"/>
      <c r="DD1852" s="568" t="str">
        <f t="shared" ca="1" si="249"/>
        <v/>
      </c>
      <c r="DE1852" s="568"/>
      <c r="DF1852" s="568" t="str">
        <f t="shared" ca="1" si="250"/>
        <v/>
      </c>
      <c r="DG1852" s="568"/>
      <c r="DI1852" s="187" t="str">
        <f t="shared" ca="1" si="251"/>
        <v/>
      </c>
      <c r="DJ1852" s="568" t="str">
        <f t="shared" ca="1" si="252"/>
        <v/>
      </c>
      <c r="DK1852" s="568"/>
      <c r="DL1852" s="568" t="str">
        <f t="shared" ca="1" si="253"/>
        <v/>
      </c>
      <c r="DM1852" s="568"/>
      <c r="DN1852" s="568" t="str">
        <f t="shared" ca="1" si="254"/>
        <v/>
      </c>
      <c r="DO1852" s="568"/>
      <c r="DP1852" s="568" t="str">
        <f t="shared" ca="1" si="255"/>
        <v/>
      </c>
      <c r="DQ1852" s="568"/>
      <c r="DS1852" s="187" t="str">
        <f t="shared" ca="1" si="256"/>
        <v/>
      </c>
      <c r="DT1852" s="568" t="str">
        <f t="shared" ca="1" si="257"/>
        <v/>
      </c>
      <c r="DU1852" s="568"/>
      <c r="DV1852" s="568" t="str">
        <f t="shared" ca="1" si="258"/>
        <v/>
      </c>
      <c r="DW1852" s="568"/>
      <c r="DX1852" s="568" t="str">
        <f t="shared" ca="1" si="259"/>
        <v/>
      </c>
      <c r="DY1852" s="568"/>
      <c r="DZ1852" s="568" t="str">
        <f t="shared" ca="1" si="260"/>
        <v/>
      </c>
      <c r="EA1852" s="568"/>
      <c r="EC1852" s="187" t="str">
        <f t="shared" ca="1" si="261"/>
        <v/>
      </c>
      <c r="ED1852" s="568" t="str">
        <f t="shared" ca="1" si="262"/>
        <v/>
      </c>
      <c r="EE1852" s="568"/>
      <c r="EF1852" s="568" t="str">
        <f t="shared" ca="1" si="263"/>
        <v/>
      </c>
      <c r="EG1852" s="568"/>
      <c r="EH1852" s="568" t="str">
        <f t="shared" ca="1" si="264"/>
        <v/>
      </c>
      <c r="EI1852" s="568"/>
      <c r="EJ1852" s="568" t="str">
        <f t="shared" ca="1" si="265"/>
        <v/>
      </c>
      <c r="EK1852" s="568"/>
      <c r="EM1852" s="187" t="str">
        <f t="shared" ca="1" si="266"/>
        <v/>
      </c>
      <c r="EN1852" s="568" t="str">
        <f t="shared" ca="1" si="267"/>
        <v/>
      </c>
      <c r="EO1852" s="568"/>
      <c r="EP1852" s="568" t="str">
        <f t="shared" ca="1" si="268"/>
        <v/>
      </c>
      <c r="EQ1852" s="568"/>
      <c r="ER1852" s="568" t="str">
        <f t="shared" ca="1" si="269"/>
        <v/>
      </c>
      <c r="ES1852" s="568"/>
      <c r="ET1852" s="568" t="str">
        <f t="shared" ca="1" si="270"/>
        <v/>
      </c>
      <c r="EU1852" s="568"/>
      <c r="EW1852" s="187" t="str">
        <f t="shared" ca="1" si="271"/>
        <v/>
      </c>
      <c r="EX1852" s="568" t="str">
        <f t="shared" ca="1" si="272"/>
        <v/>
      </c>
      <c r="EY1852" s="568"/>
      <c r="EZ1852" s="568" t="str">
        <f t="shared" ca="1" si="273"/>
        <v/>
      </c>
      <c r="FA1852" s="568"/>
      <c r="FB1852" s="568" t="str">
        <f t="shared" ca="1" si="274"/>
        <v/>
      </c>
      <c r="FC1852" s="568"/>
      <c r="FD1852" s="568" t="str">
        <f t="shared" ca="1" si="275"/>
        <v/>
      </c>
      <c r="FE1852" s="568"/>
      <c r="FG1852" s="187" t="str">
        <f t="shared" ca="1" si="276"/>
        <v/>
      </c>
      <c r="FH1852" s="568" t="str">
        <f t="shared" ca="1" si="277"/>
        <v/>
      </c>
      <c r="FI1852" s="568"/>
      <c r="FJ1852" s="568" t="str">
        <f t="shared" ca="1" si="278"/>
        <v/>
      </c>
      <c r="FK1852" s="568"/>
      <c r="FL1852" s="568" t="str">
        <f t="shared" ca="1" si="279"/>
        <v/>
      </c>
      <c r="FM1852" s="568"/>
      <c r="FN1852" s="568" t="str">
        <f t="shared" ca="1" si="280"/>
        <v/>
      </c>
      <c r="FO1852" s="568"/>
    </row>
    <row r="1853" spans="1:171" hidden="1">
      <c r="A1853" s="22">
        <v>81</v>
      </c>
      <c r="B1853" s="22" t="str">
        <f ca="1">IF(ISERROR(INDEX(WS,ROWS($A$1773:$A1853))),"",MID(INDEX(WS,ROWS($A$1773:$A1853)), FIND("]",INDEX(WS,ROWS($A$1773:$A1853)))+1,32))&amp;T(NOW())</f>
        <v/>
      </c>
      <c r="C1853" s="187" t="str">
        <f t="shared" ca="1" si="196"/>
        <v/>
      </c>
      <c r="D1853" s="568" t="str">
        <f t="shared" ca="1" si="197"/>
        <v/>
      </c>
      <c r="E1853" s="568"/>
      <c r="F1853" s="568" t="str">
        <f t="shared" ca="1" si="198"/>
        <v/>
      </c>
      <c r="G1853" s="568"/>
      <c r="H1853" s="568" t="str">
        <f t="shared" ca="1" si="199"/>
        <v/>
      </c>
      <c r="I1853" s="568"/>
      <c r="J1853" s="568" t="str">
        <f t="shared" ca="1" si="200"/>
        <v/>
      </c>
      <c r="K1853" s="568"/>
      <c r="M1853" s="187" t="str">
        <f t="shared" ca="1" si="201"/>
        <v/>
      </c>
      <c r="N1853" s="568" t="str">
        <f t="shared" ca="1" si="202"/>
        <v/>
      </c>
      <c r="O1853" s="568"/>
      <c r="P1853" s="568" t="str">
        <f t="shared" ca="1" si="203"/>
        <v/>
      </c>
      <c r="Q1853" s="568"/>
      <c r="R1853" s="568" t="str">
        <f t="shared" ca="1" si="204"/>
        <v/>
      </c>
      <c r="S1853" s="568"/>
      <c r="T1853" s="568" t="str">
        <f t="shared" ca="1" si="205"/>
        <v/>
      </c>
      <c r="U1853" s="568"/>
      <c r="W1853" s="187" t="str">
        <f t="shared" ca="1" si="206"/>
        <v/>
      </c>
      <c r="X1853" s="568" t="str">
        <f t="shared" ca="1" si="207"/>
        <v/>
      </c>
      <c r="Y1853" s="568"/>
      <c r="Z1853" s="568" t="str">
        <f t="shared" ca="1" si="208"/>
        <v/>
      </c>
      <c r="AA1853" s="568"/>
      <c r="AB1853" s="568" t="str">
        <f t="shared" ca="1" si="209"/>
        <v/>
      </c>
      <c r="AC1853" s="568"/>
      <c r="AD1853" s="568" t="str">
        <f t="shared" ca="1" si="210"/>
        <v/>
      </c>
      <c r="AE1853" s="568"/>
      <c r="AG1853" s="187" t="str">
        <f t="shared" ca="1" si="211"/>
        <v/>
      </c>
      <c r="AH1853" s="568" t="str">
        <f t="shared" ca="1" si="212"/>
        <v/>
      </c>
      <c r="AI1853" s="568"/>
      <c r="AJ1853" s="568" t="str">
        <f t="shared" ca="1" si="213"/>
        <v/>
      </c>
      <c r="AK1853" s="568"/>
      <c r="AL1853" s="568" t="str">
        <f t="shared" ca="1" si="214"/>
        <v/>
      </c>
      <c r="AM1853" s="568"/>
      <c r="AN1853" s="568" t="str">
        <f t="shared" ca="1" si="215"/>
        <v/>
      </c>
      <c r="AO1853" s="568"/>
      <c r="AQ1853" s="187" t="str">
        <f t="shared" ca="1" si="216"/>
        <v/>
      </c>
      <c r="AR1853" s="568" t="str">
        <f t="shared" ca="1" si="217"/>
        <v/>
      </c>
      <c r="AS1853" s="568"/>
      <c r="AT1853" s="568" t="str">
        <f t="shared" ca="1" si="218"/>
        <v/>
      </c>
      <c r="AU1853" s="568"/>
      <c r="AV1853" s="568" t="str">
        <f t="shared" ca="1" si="219"/>
        <v/>
      </c>
      <c r="AW1853" s="568"/>
      <c r="AX1853" s="568" t="str">
        <f t="shared" ca="1" si="220"/>
        <v/>
      </c>
      <c r="AY1853" s="568"/>
      <c r="BA1853" s="187" t="str">
        <f t="shared" ca="1" si="221"/>
        <v/>
      </c>
      <c r="BB1853" s="568" t="str">
        <f t="shared" ca="1" si="222"/>
        <v/>
      </c>
      <c r="BC1853" s="568"/>
      <c r="BD1853" s="568" t="str">
        <f t="shared" ca="1" si="223"/>
        <v/>
      </c>
      <c r="BE1853" s="568"/>
      <c r="BF1853" s="568" t="str">
        <f t="shared" ca="1" si="224"/>
        <v/>
      </c>
      <c r="BG1853" s="568"/>
      <c r="BH1853" s="568" t="str">
        <f t="shared" ca="1" si="225"/>
        <v/>
      </c>
      <c r="BI1853" s="568"/>
      <c r="BK1853" s="187" t="str">
        <f t="shared" ca="1" si="226"/>
        <v/>
      </c>
      <c r="BL1853" s="568" t="str">
        <f t="shared" ca="1" si="227"/>
        <v/>
      </c>
      <c r="BM1853" s="568"/>
      <c r="BN1853" s="568" t="str">
        <f t="shared" ca="1" si="228"/>
        <v/>
      </c>
      <c r="BO1853" s="568"/>
      <c r="BP1853" s="568" t="str">
        <f t="shared" ca="1" si="229"/>
        <v/>
      </c>
      <c r="BQ1853" s="568"/>
      <c r="BR1853" s="568" t="str">
        <f t="shared" ca="1" si="230"/>
        <v/>
      </c>
      <c r="BS1853" s="568"/>
      <c r="BU1853" s="187" t="str">
        <f t="shared" ca="1" si="231"/>
        <v/>
      </c>
      <c r="BV1853" s="568" t="str">
        <f t="shared" ca="1" si="232"/>
        <v/>
      </c>
      <c r="BW1853" s="568"/>
      <c r="BX1853" s="568" t="str">
        <f t="shared" ca="1" si="233"/>
        <v/>
      </c>
      <c r="BY1853" s="568"/>
      <c r="BZ1853" s="568" t="str">
        <f t="shared" ca="1" si="234"/>
        <v/>
      </c>
      <c r="CA1853" s="568"/>
      <c r="CB1853" s="568" t="str">
        <f t="shared" ca="1" si="235"/>
        <v/>
      </c>
      <c r="CC1853" s="568"/>
      <c r="CE1853" s="187" t="str">
        <f t="shared" ca="1" si="236"/>
        <v/>
      </c>
      <c r="CF1853" s="568" t="str">
        <f t="shared" ca="1" si="237"/>
        <v/>
      </c>
      <c r="CG1853" s="568"/>
      <c r="CH1853" s="568" t="str">
        <f t="shared" ca="1" si="238"/>
        <v/>
      </c>
      <c r="CI1853" s="568"/>
      <c r="CJ1853" s="568" t="str">
        <f t="shared" ca="1" si="239"/>
        <v/>
      </c>
      <c r="CK1853" s="568"/>
      <c r="CL1853" s="568" t="str">
        <f t="shared" ca="1" si="240"/>
        <v/>
      </c>
      <c r="CM1853" s="568"/>
      <c r="CO1853" s="187" t="str">
        <f t="shared" ca="1" si="241"/>
        <v/>
      </c>
      <c r="CP1853" s="568" t="str">
        <f t="shared" ca="1" si="242"/>
        <v/>
      </c>
      <c r="CQ1853" s="568"/>
      <c r="CR1853" s="568" t="str">
        <f t="shared" ca="1" si="243"/>
        <v/>
      </c>
      <c r="CS1853" s="568"/>
      <c r="CT1853" s="568" t="str">
        <f t="shared" ca="1" si="244"/>
        <v/>
      </c>
      <c r="CU1853" s="568"/>
      <c r="CV1853" s="568" t="str">
        <f t="shared" ca="1" si="245"/>
        <v/>
      </c>
      <c r="CW1853" s="568"/>
      <c r="CY1853" s="187" t="str">
        <f t="shared" ca="1" si="246"/>
        <v/>
      </c>
      <c r="CZ1853" s="568" t="str">
        <f t="shared" ca="1" si="247"/>
        <v/>
      </c>
      <c r="DA1853" s="568"/>
      <c r="DB1853" s="568" t="str">
        <f t="shared" ca="1" si="248"/>
        <v/>
      </c>
      <c r="DC1853" s="568"/>
      <c r="DD1853" s="568" t="str">
        <f t="shared" ca="1" si="249"/>
        <v/>
      </c>
      <c r="DE1853" s="568"/>
      <c r="DF1853" s="568" t="str">
        <f t="shared" ca="1" si="250"/>
        <v/>
      </c>
      <c r="DG1853" s="568"/>
      <c r="DI1853" s="187" t="str">
        <f t="shared" ca="1" si="251"/>
        <v/>
      </c>
      <c r="DJ1853" s="568" t="str">
        <f t="shared" ca="1" si="252"/>
        <v/>
      </c>
      <c r="DK1853" s="568"/>
      <c r="DL1853" s="568" t="str">
        <f t="shared" ca="1" si="253"/>
        <v/>
      </c>
      <c r="DM1853" s="568"/>
      <c r="DN1853" s="568" t="str">
        <f t="shared" ca="1" si="254"/>
        <v/>
      </c>
      <c r="DO1853" s="568"/>
      <c r="DP1853" s="568" t="str">
        <f t="shared" ca="1" si="255"/>
        <v/>
      </c>
      <c r="DQ1853" s="568"/>
      <c r="DS1853" s="187" t="str">
        <f t="shared" ca="1" si="256"/>
        <v/>
      </c>
      <c r="DT1853" s="568" t="str">
        <f t="shared" ca="1" si="257"/>
        <v/>
      </c>
      <c r="DU1853" s="568"/>
      <c r="DV1853" s="568" t="str">
        <f t="shared" ca="1" si="258"/>
        <v/>
      </c>
      <c r="DW1853" s="568"/>
      <c r="DX1853" s="568" t="str">
        <f t="shared" ca="1" si="259"/>
        <v/>
      </c>
      <c r="DY1853" s="568"/>
      <c r="DZ1853" s="568" t="str">
        <f t="shared" ca="1" si="260"/>
        <v/>
      </c>
      <c r="EA1853" s="568"/>
      <c r="EC1853" s="187" t="str">
        <f t="shared" ca="1" si="261"/>
        <v/>
      </c>
      <c r="ED1853" s="568" t="str">
        <f t="shared" ca="1" si="262"/>
        <v/>
      </c>
      <c r="EE1853" s="568"/>
      <c r="EF1853" s="568" t="str">
        <f t="shared" ca="1" si="263"/>
        <v/>
      </c>
      <c r="EG1853" s="568"/>
      <c r="EH1853" s="568" t="str">
        <f t="shared" ca="1" si="264"/>
        <v/>
      </c>
      <c r="EI1853" s="568"/>
      <c r="EJ1853" s="568" t="str">
        <f t="shared" ca="1" si="265"/>
        <v/>
      </c>
      <c r="EK1853" s="568"/>
      <c r="EM1853" s="187" t="str">
        <f t="shared" ca="1" si="266"/>
        <v/>
      </c>
      <c r="EN1853" s="568" t="str">
        <f t="shared" ca="1" si="267"/>
        <v/>
      </c>
      <c r="EO1853" s="568"/>
      <c r="EP1853" s="568" t="str">
        <f t="shared" ca="1" si="268"/>
        <v/>
      </c>
      <c r="EQ1853" s="568"/>
      <c r="ER1853" s="568" t="str">
        <f t="shared" ca="1" si="269"/>
        <v/>
      </c>
      <c r="ES1853" s="568"/>
      <c r="ET1853" s="568" t="str">
        <f t="shared" ca="1" si="270"/>
        <v/>
      </c>
      <c r="EU1853" s="568"/>
      <c r="EW1853" s="187" t="str">
        <f t="shared" ca="1" si="271"/>
        <v/>
      </c>
      <c r="EX1853" s="568" t="str">
        <f t="shared" ca="1" si="272"/>
        <v/>
      </c>
      <c r="EY1853" s="568"/>
      <c r="EZ1853" s="568" t="str">
        <f t="shared" ca="1" si="273"/>
        <v/>
      </c>
      <c r="FA1853" s="568"/>
      <c r="FB1853" s="568" t="str">
        <f t="shared" ca="1" si="274"/>
        <v/>
      </c>
      <c r="FC1853" s="568"/>
      <c r="FD1853" s="568" t="str">
        <f t="shared" ca="1" si="275"/>
        <v/>
      </c>
      <c r="FE1853" s="568"/>
      <c r="FG1853" s="187" t="str">
        <f t="shared" ca="1" si="276"/>
        <v/>
      </c>
      <c r="FH1853" s="568" t="str">
        <f t="shared" ca="1" si="277"/>
        <v/>
      </c>
      <c r="FI1853" s="568"/>
      <c r="FJ1853" s="568" t="str">
        <f t="shared" ca="1" si="278"/>
        <v/>
      </c>
      <c r="FK1853" s="568"/>
      <c r="FL1853" s="568" t="str">
        <f t="shared" ca="1" si="279"/>
        <v/>
      </c>
      <c r="FM1853" s="568"/>
      <c r="FN1853" s="568" t="str">
        <f t="shared" ca="1" si="280"/>
        <v/>
      </c>
      <c r="FO1853" s="568"/>
    </row>
    <row r="1854" spans="1:171" hidden="1">
      <c r="A1854" s="22">
        <v>82</v>
      </c>
      <c r="B1854" s="22" t="str">
        <f ca="1">IF(ISERROR(INDEX(WS,ROWS($A$1773:$A1854))),"",MID(INDEX(WS,ROWS($A$1773:$A1854)), FIND("]",INDEX(WS,ROWS($A$1773:$A1854)))+1,32))&amp;T(NOW())</f>
        <v/>
      </c>
      <c r="C1854" s="187" t="str">
        <f t="shared" ca="1" si="196"/>
        <v/>
      </c>
      <c r="D1854" s="568" t="str">
        <f t="shared" ca="1" si="197"/>
        <v/>
      </c>
      <c r="E1854" s="568"/>
      <c r="F1854" s="568" t="str">
        <f t="shared" ca="1" si="198"/>
        <v/>
      </c>
      <c r="G1854" s="568"/>
      <c r="H1854" s="568" t="str">
        <f t="shared" ca="1" si="199"/>
        <v/>
      </c>
      <c r="I1854" s="568"/>
      <c r="J1854" s="568" t="str">
        <f t="shared" ca="1" si="200"/>
        <v/>
      </c>
      <c r="K1854" s="568"/>
      <c r="M1854" s="187" t="str">
        <f t="shared" ca="1" si="201"/>
        <v/>
      </c>
      <c r="N1854" s="568" t="str">
        <f t="shared" ca="1" si="202"/>
        <v/>
      </c>
      <c r="O1854" s="568"/>
      <c r="P1854" s="568" t="str">
        <f t="shared" ca="1" si="203"/>
        <v/>
      </c>
      <c r="Q1854" s="568"/>
      <c r="R1854" s="568" t="str">
        <f t="shared" ca="1" si="204"/>
        <v/>
      </c>
      <c r="S1854" s="568"/>
      <c r="T1854" s="568" t="str">
        <f t="shared" ca="1" si="205"/>
        <v/>
      </c>
      <c r="U1854" s="568"/>
      <c r="W1854" s="187" t="str">
        <f t="shared" ca="1" si="206"/>
        <v/>
      </c>
      <c r="X1854" s="568" t="str">
        <f t="shared" ca="1" si="207"/>
        <v/>
      </c>
      <c r="Y1854" s="568"/>
      <c r="Z1854" s="568" t="str">
        <f t="shared" ca="1" si="208"/>
        <v/>
      </c>
      <c r="AA1854" s="568"/>
      <c r="AB1854" s="568" t="str">
        <f t="shared" ca="1" si="209"/>
        <v/>
      </c>
      <c r="AC1854" s="568"/>
      <c r="AD1854" s="568" t="str">
        <f t="shared" ca="1" si="210"/>
        <v/>
      </c>
      <c r="AE1854" s="568"/>
      <c r="AG1854" s="187" t="str">
        <f t="shared" ca="1" si="211"/>
        <v/>
      </c>
      <c r="AH1854" s="568" t="str">
        <f t="shared" ca="1" si="212"/>
        <v/>
      </c>
      <c r="AI1854" s="568"/>
      <c r="AJ1854" s="568" t="str">
        <f t="shared" ca="1" si="213"/>
        <v/>
      </c>
      <c r="AK1854" s="568"/>
      <c r="AL1854" s="568" t="str">
        <f t="shared" ca="1" si="214"/>
        <v/>
      </c>
      <c r="AM1854" s="568"/>
      <c r="AN1854" s="568" t="str">
        <f t="shared" ca="1" si="215"/>
        <v/>
      </c>
      <c r="AO1854" s="568"/>
      <c r="AQ1854" s="187" t="str">
        <f t="shared" ca="1" si="216"/>
        <v/>
      </c>
      <c r="AR1854" s="568" t="str">
        <f t="shared" ca="1" si="217"/>
        <v/>
      </c>
      <c r="AS1854" s="568"/>
      <c r="AT1854" s="568" t="str">
        <f t="shared" ca="1" si="218"/>
        <v/>
      </c>
      <c r="AU1854" s="568"/>
      <c r="AV1854" s="568" t="str">
        <f t="shared" ca="1" si="219"/>
        <v/>
      </c>
      <c r="AW1854" s="568"/>
      <c r="AX1854" s="568" t="str">
        <f t="shared" ca="1" si="220"/>
        <v/>
      </c>
      <c r="AY1854" s="568"/>
      <c r="BA1854" s="187" t="str">
        <f t="shared" ca="1" si="221"/>
        <v/>
      </c>
      <c r="BB1854" s="568" t="str">
        <f t="shared" ca="1" si="222"/>
        <v/>
      </c>
      <c r="BC1854" s="568"/>
      <c r="BD1854" s="568" t="str">
        <f t="shared" ca="1" si="223"/>
        <v/>
      </c>
      <c r="BE1854" s="568"/>
      <c r="BF1854" s="568" t="str">
        <f t="shared" ca="1" si="224"/>
        <v/>
      </c>
      <c r="BG1854" s="568"/>
      <c r="BH1854" s="568" t="str">
        <f t="shared" ca="1" si="225"/>
        <v/>
      </c>
      <c r="BI1854" s="568"/>
      <c r="BK1854" s="187" t="str">
        <f t="shared" ca="1" si="226"/>
        <v/>
      </c>
      <c r="BL1854" s="568" t="str">
        <f t="shared" ca="1" si="227"/>
        <v/>
      </c>
      <c r="BM1854" s="568"/>
      <c r="BN1854" s="568" t="str">
        <f t="shared" ca="1" si="228"/>
        <v/>
      </c>
      <c r="BO1854" s="568"/>
      <c r="BP1854" s="568" t="str">
        <f t="shared" ca="1" si="229"/>
        <v/>
      </c>
      <c r="BQ1854" s="568"/>
      <c r="BR1854" s="568" t="str">
        <f t="shared" ca="1" si="230"/>
        <v/>
      </c>
      <c r="BS1854" s="568"/>
      <c r="BU1854" s="187" t="str">
        <f t="shared" ca="1" si="231"/>
        <v/>
      </c>
      <c r="BV1854" s="568" t="str">
        <f t="shared" ca="1" si="232"/>
        <v/>
      </c>
      <c r="BW1854" s="568"/>
      <c r="BX1854" s="568" t="str">
        <f t="shared" ca="1" si="233"/>
        <v/>
      </c>
      <c r="BY1854" s="568"/>
      <c r="BZ1854" s="568" t="str">
        <f t="shared" ca="1" si="234"/>
        <v/>
      </c>
      <c r="CA1854" s="568"/>
      <c r="CB1854" s="568" t="str">
        <f t="shared" ca="1" si="235"/>
        <v/>
      </c>
      <c r="CC1854" s="568"/>
      <c r="CE1854" s="187" t="str">
        <f t="shared" ca="1" si="236"/>
        <v/>
      </c>
      <c r="CF1854" s="568" t="str">
        <f t="shared" ca="1" si="237"/>
        <v/>
      </c>
      <c r="CG1854" s="568"/>
      <c r="CH1854" s="568" t="str">
        <f t="shared" ca="1" si="238"/>
        <v/>
      </c>
      <c r="CI1854" s="568"/>
      <c r="CJ1854" s="568" t="str">
        <f t="shared" ca="1" si="239"/>
        <v/>
      </c>
      <c r="CK1854" s="568"/>
      <c r="CL1854" s="568" t="str">
        <f t="shared" ca="1" si="240"/>
        <v/>
      </c>
      <c r="CM1854" s="568"/>
      <c r="CO1854" s="187" t="str">
        <f t="shared" ca="1" si="241"/>
        <v/>
      </c>
      <c r="CP1854" s="568" t="str">
        <f t="shared" ca="1" si="242"/>
        <v/>
      </c>
      <c r="CQ1854" s="568"/>
      <c r="CR1854" s="568" t="str">
        <f t="shared" ca="1" si="243"/>
        <v/>
      </c>
      <c r="CS1854" s="568"/>
      <c r="CT1854" s="568" t="str">
        <f t="shared" ca="1" si="244"/>
        <v/>
      </c>
      <c r="CU1854" s="568"/>
      <c r="CV1854" s="568" t="str">
        <f t="shared" ca="1" si="245"/>
        <v/>
      </c>
      <c r="CW1854" s="568"/>
      <c r="CY1854" s="187" t="str">
        <f t="shared" ca="1" si="246"/>
        <v/>
      </c>
      <c r="CZ1854" s="568" t="str">
        <f t="shared" ca="1" si="247"/>
        <v/>
      </c>
      <c r="DA1854" s="568"/>
      <c r="DB1854" s="568" t="str">
        <f t="shared" ca="1" si="248"/>
        <v/>
      </c>
      <c r="DC1854" s="568"/>
      <c r="DD1854" s="568" t="str">
        <f t="shared" ca="1" si="249"/>
        <v/>
      </c>
      <c r="DE1854" s="568"/>
      <c r="DF1854" s="568" t="str">
        <f t="shared" ca="1" si="250"/>
        <v/>
      </c>
      <c r="DG1854" s="568"/>
      <c r="DI1854" s="187" t="str">
        <f t="shared" ca="1" si="251"/>
        <v/>
      </c>
      <c r="DJ1854" s="568" t="str">
        <f t="shared" ca="1" si="252"/>
        <v/>
      </c>
      <c r="DK1854" s="568"/>
      <c r="DL1854" s="568" t="str">
        <f t="shared" ca="1" si="253"/>
        <v/>
      </c>
      <c r="DM1854" s="568"/>
      <c r="DN1854" s="568" t="str">
        <f t="shared" ca="1" si="254"/>
        <v/>
      </c>
      <c r="DO1854" s="568"/>
      <c r="DP1854" s="568" t="str">
        <f t="shared" ca="1" si="255"/>
        <v/>
      </c>
      <c r="DQ1854" s="568"/>
      <c r="DS1854" s="187" t="str">
        <f t="shared" ca="1" si="256"/>
        <v/>
      </c>
      <c r="DT1854" s="568" t="str">
        <f t="shared" ca="1" si="257"/>
        <v/>
      </c>
      <c r="DU1854" s="568"/>
      <c r="DV1854" s="568" t="str">
        <f t="shared" ca="1" si="258"/>
        <v/>
      </c>
      <c r="DW1854" s="568"/>
      <c r="DX1854" s="568" t="str">
        <f t="shared" ca="1" si="259"/>
        <v/>
      </c>
      <c r="DY1854" s="568"/>
      <c r="DZ1854" s="568" t="str">
        <f t="shared" ca="1" si="260"/>
        <v/>
      </c>
      <c r="EA1854" s="568"/>
      <c r="EC1854" s="187" t="str">
        <f t="shared" ca="1" si="261"/>
        <v/>
      </c>
      <c r="ED1854" s="568" t="str">
        <f t="shared" ca="1" si="262"/>
        <v/>
      </c>
      <c r="EE1854" s="568"/>
      <c r="EF1854" s="568" t="str">
        <f t="shared" ca="1" si="263"/>
        <v/>
      </c>
      <c r="EG1854" s="568"/>
      <c r="EH1854" s="568" t="str">
        <f t="shared" ca="1" si="264"/>
        <v/>
      </c>
      <c r="EI1854" s="568"/>
      <c r="EJ1854" s="568" t="str">
        <f t="shared" ca="1" si="265"/>
        <v/>
      </c>
      <c r="EK1854" s="568"/>
      <c r="EM1854" s="187" t="str">
        <f t="shared" ca="1" si="266"/>
        <v/>
      </c>
      <c r="EN1854" s="568" t="str">
        <f t="shared" ca="1" si="267"/>
        <v/>
      </c>
      <c r="EO1854" s="568"/>
      <c r="EP1854" s="568" t="str">
        <f t="shared" ca="1" si="268"/>
        <v/>
      </c>
      <c r="EQ1854" s="568"/>
      <c r="ER1854" s="568" t="str">
        <f t="shared" ca="1" si="269"/>
        <v/>
      </c>
      <c r="ES1854" s="568"/>
      <c r="ET1854" s="568" t="str">
        <f t="shared" ca="1" si="270"/>
        <v/>
      </c>
      <c r="EU1854" s="568"/>
      <c r="EW1854" s="187" t="str">
        <f t="shared" ca="1" si="271"/>
        <v/>
      </c>
      <c r="EX1854" s="568" t="str">
        <f t="shared" ca="1" si="272"/>
        <v/>
      </c>
      <c r="EY1854" s="568"/>
      <c r="EZ1854" s="568" t="str">
        <f t="shared" ca="1" si="273"/>
        <v/>
      </c>
      <c r="FA1854" s="568"/>
      <c r="FB1854" s="568" t="str">
        <f t="shared" ca="1" si="274"/>
        <v/>
      </c>
      <c r="FC1854" s="568"/>
      <c r="FD1854" s="568" t="str">
        <f t="shared" ca="1" si="275"/>
        <v/>
      </c>
      <c r="FE1854" s="568"/>
      <c r="FG1854" s="187" t="str">
        <f t="shared" ca="1" si="276"/>
        <v/>
      </c>
      <c r="FH1854" s="568" t="str">
        <f t="shared" ca="1" si="277"/>
        <v/>
      </c>
      <c r="FI1854" s="568"/>
      <c r="FJ1854" s="568" t="str">
        <f t="shared" ca="1" si="278"/>
        <v/>
      </c>
      <c r="FK1854" s="568"/>
      <c r="FL1854" s="568" t="str">
        <f t="shared" ca="1" si="279"/>
        <v/>
      </c>
      <c r="FM1854" s="568"/>
      <c r="FN1854" s="568" t="str">
        <f t="shared" ca="1" si="280"/>
        <v/>
      </c>
      <c r="FO1854" s="568"/>
    </row>
    <row r="1855" spans="1:171" hidden="1">
      <c r="A1855" s="22">
        <v>83</v>
      </c>
      <c r="B1855" s="22" t="str">
        <f ca="1">IF(ISERROR(INDEX(WS,ROWS($A$1773:$A1855))),"",MID(INDEX(WS,ROWS($A$1773:$A1855)), FIND("]",INDEX(WS,ROWS($A$1773:$A1855)))+1,32))&amp;T(NOW())</f>
        <v/>
      </c>
      <c r="C1855" s="187" t="str">
        <f t="shared" ca="1" si="196"/>
        <v/>
      </c>
      <c r="D1855" s="568" t="str">
        <f t="shared" ca="1" si="197"/>
        <v/>
      </c>
      <c r="E1855" s="568"/>
      <c r="F1855" s="568" t="str">
        <f t="shared" ca="1" si="198"/>
        <v/>
      </c>
      <c r="G1855" s="568"/>
      <c r="H1855" s="568" t="str">
        <f t="shared" ca="1" si="199"/>
        <v/>
      </c>
      <c r="I1855" s="568"/>
      <c r="J1855" s="568" t="str">
        <f t="shared" ca="1" si="200"/>
        <v/>
      </c>
      <c r="K1855" s="568"/>
      <c r="M1855" s="187" t="str">
        <f t="shared" ca="1" si="201"/>
        <v/>
      </c>
      <c r="N1855" s="568" t="str">
        <f t="shared" ca="1" si="202"/>
        <v/>
      </c>
      <c r="O1855" s="568"/>
      <c r="P1855" s="568" t="str">
        <f t="shared" ca="1" si="203"/>
        <v/>
      </c>
      <c r="Q1855" s="568"/>
      <c r="R1855" s="568" t="str">
        <f t="shared" ca="1" si="204"/>
        <v/>
      </c>
      <c r="S1855" s="568"/>
      <c r="T1855" s="568" t="str">
        <f t="shared" ca="1" si="205"/>
        <v/>
      </c>
      <c r="U1855" s="568"/>
      <c r="W1855" s="187" t="str">
        <f t="shared" ca="1" si="206"/>
        <v/>
      </c>
      <c r="X1855" s="568" t="str">
        <f t="shared" ca="1" si="207"/>
        <v/>
      </c>
      <c r="Y1855" s="568"/>
      <c r="Z1855" s="568" t="str">
        <f t="shared" ca="1" si="208"/>
        <v/>
      </c>
      <c r="AA1855" s="568"/>
      <c r="AB1855" s="568" t="str">
        <f t="shared" ca="1" si="209"/>
        <v/>
      </c>
      <c r="AC1855" s="568"/>
      <c r="AD1855" s="568" t="str">
        <f t="shared" ca="1" si="210"/>
        <v/>
      </c>
      <c r="AE1855" s="568"/>
      <c r="AG1855" s="187" t="str">
        <f t="shared" ca="1" si="211"/>
        <v/>
      </c>
      <c r="AH1855" s="568" t="str">
        <f t="shared" ca="1" si="212"/>
        <v/>
      </c>
      <c r="AI1855" s="568"/>
      <c r="AJ1855" s="568" t="str">
        <f t="shared" ca="1" si="213"/>
        <v/>
      </c>
      <c r="AK1855" s="568"/>
      <c r="AL1855" s="568" t="str">
        <f t="shared" ca="1" si="214"/>
        <v/>
      </c>
      <c r="AM1855" s="568"/>
      <c r="AN1855" s="568" t="str">
        <f t="shared" ca="1" si="215"/>
        <v/>
      </c>
      <c r="AO1855" s="568"/>
      <c r="AQ1855" s="187" t="str">
        <f t="shared" ca="1" si="216"/>
        <v/>
      </c>
      <c r="AR1855" s="568" t="str">
        <f t="shared" ca="1" si="217"/>
        <v/>
      </c>
      <c r="AS1855" s="568"/>
      <c r="AT1855" s="568" t="str">
        <f t="shared" ca="1" si="218"/>
        <v/>
      </c>
      <c r="AU1855" s="568"/>
      <c r="AV1855" s="568" t="str">
        <f t="shared" ca="1" si="219"/>
        <v/>
      </c>
      <c r="AW1855" s="568"/>
      <c r="AX1855" s="568" t="str">
        <f t="shared" ca="1" si="220"/>
        <v/>
      </c>
      <c r="AY1855" s="568"/>
      <c r="BA1855" s="187" t="str">
        <f t="shared" ca="1" si="221"/>
        <v/>
      </c>
      <c r="BB1855" s="568" t="str">
        <f t="shared" ca="1" si="222"/>
        <v/>
      </c>
      <c r="BC1855" s="568"/>
      <c r="BD1855" s="568" t="str">
        <f t="shared" ca="1" si="223"/>
        <v/>
      </c>
      <c r="BE1855" s="568"/>
      <c r="BF1855" s="568" t="str">
        <f t="shared" ca="1" si="224"/>
        <v/>
      </c>
      <c r="BG1855" s="568"/>
      <c r="BH1855" s="568" t="str">
        <f t="shared" ca="1" si="225"/>
        <v/>
      </c>
      <c r="BI1855" s="568"/>
      <c r="BK1855" s="187" t="str">
        <f t="shared" ca="1" si="226"/>
        <v/>
      </c>
      <c r="BL1855" s="568" t="str">
        <f t="shared" ca="1" si="227"/>
        <v/>
      </c>
      <c r="BM1855" s="568"/>
      <c r="BN1855" s="568" t="str">
        <f t="shared" ca="1" si="228"/>
        <v/>
      </c>
      <c r="BO1855" s="568"/>
      <c r="BP1855" s="568" t="str">
        <f t="shared" ca="1" si="229"/>
        <v/>
      </c>
      <c r="BQ1855" s="568"/>
      <c r="BR1855" s="568" t="str">
        <f t="shared" ca="1" si="230"/>
        <v/>
      </c>
      <c r="BS1855" s="568"/>
      <c r="BU1855" s="187" t="str">
        <f t="shared" ca="1" si="231"/>
        <v/>
      </c>
      <c r="BV1855" s="568" t="str">
        <f t="shared" ca="1" si="232"/>
        <v/>
      </c>
      <c r="BW1855" s="568"/>
      <c r="BX1855" s="568" t="str">
        <f t="shared" ca="1" si="233"/>
        <v/>
      </c>
      <c r="BY1855" s="568"/>
      <c r="BZ1855" s="568" t="str">
        <f t="shared" ca="1" si="234"/>
        <v/>
      </c>
      <c r="CA1855" s="568"/>
      <c r="CB1855" s="568" t="str">
        <f t="shared" ca="1" si="235"/>
        <v/>
      </c>
      <c r="CC1855" s="568"/>
      <c r="CE1855" s="187" t="str">
        <f t="shared" ca="1" si="236"/>
        <v/>
      </c>
      <c r="CF1855" s="568" t="str">
        <f t="shared" ca="1" si="237"/>
        <v/>
      </c>
      <c r="CG1855" s="568"/>
      <c r="CH1855" s="568" t="str">
        <f t="shared" ca="1" si="238"/>
        <v/>
      </c>
      <c r="CI1855" s="568"/>
      <c r="CJ1855" s="568" t="str">
        <f t="shared" ca="1" si="239"/>
        <v/>
      </c>
      <c r="CK1855" s="568"/>
      <c r="CL1855" s="568" t="str">
        <f t="shared" ca="1" si="240"/>
        <v/>
      </c>
      <c r="CM1855" s="568"/>
      <c r="CO1855" s="187" t="str">
        <f t="shared" ca="1" si="241"/>
        <v/>
      </c>
      <c r="CP1855" s="568" t="str">
        <f t="shared" ca="1" si="242"/>
        <v/>
      </c>
      <c r="CQ1855" s="568"/>
      <c r="CR1855" s="568" t="str">
        <f t="shared" ca="1" si="243"/>
        <v/>
      </c>
      <c r="CS1855" s="568"/>
      <c r="CT1855" s="568" t="str">
        <f t="shared" ca="1" si="244"/>
        <v/>
      </c>
      <c r="CU1855" s="568"/>
      <c r="CV1855" s="568" t="str">
        <f t="shared" ca="1" si="245"/>
        <v/>
      </c>
      <c r="CW1855" s="568"/>
      <c r="CY1855" s="187" t="str">
        <f t="shared" ca="1" si="246"/>
        <v/>
      </c>
      <c r="CZ1855" s="568" t="str">
        <f t="shared" ca="1" si="247"/>
        <v/>
      </c>
      <c r="DA1855" s="568"/>
      <c r="DB1855" s="568" t="str">
        <f t="shared" ca="1" si="248"/>
        <v/>
      </c>
      <c r="DC1855" s="568"/>
      <c r="DD1855" s="568" t="str">
        <f t="shared" ca="1" si="249"/>
        <v/>
      </c>
      <c r="DE1855" s="568"/>
      <c r="DF1855" s="568" t="str">
        <f t="shared" ca="1" si="250"/>
        <v/>
      </c>
      <c r="DG1855" s="568"/>
      <c r="DI1855" s="187" t="str">
        <f t="shared" ca="1" si="251"/>
        <v/>
      </c>
      <c r="DJ1855" s="568" t="str">
        <f t="shared" ca="1" si="252"/>
        <v/>
      </c>
      <c r="DK1855" s="568"/>
      <c r="DL1855" s="568" t="str">
        <f t="shared" ca="1" si="253"/>
        <v/>
      </c>
      <c r="DM1855" s="568"/>
      <c r="DN1855" s="568" t="str">
        <f t="shared" ca="1" si="254"/>
        <v/>
      </c>
      <c r="DO1855" s="568"/>
      <c r="DP1855" s="568" t="str">
        <f t="shared" ca="1" si="255"/>
        <v/>
      </c>
      <c r="DQ1855" s="568"/>
      <c r="DS1855" s="187" t="str">
        <f t="shared" ca="1" si="256"/>
        <v/>
      </c>
      <c r="DT1855" s="568" t="str">
        <f t="shared" ca="1" si="257"/>
        <v/>
      </c>
      <c r="DU1855" s="568"/>
      <c r="DV1855" s="568" t="str">
        <f t="shared" ca="1" si="258"/>
        <v/>
      </c>
      <c r="DW1855" s="568"/>
      <c r="DX1855" s="568" t="str">
        <f t="shared" ca="1" si="259"/>
        <v/>
      </c>
      <c r="DY1855" s="568"/>
      <c r="DZ1855" s="568" t="str">
        <f t="shared" ca="1" si="260"/>
        <v/>
      </c>
      <c r="EA1855" s="568"/>
      <c r="EC1855" s="187" t="str">
        <f t="shared" ca="1" si="261"/>
        <v/>
      </c>
      <c r="ED1855" s="568" t="str">
        <f t="shared" ca="1" si="262"/>
        <v/>
      </c>
      <c r="EE1855" s="568"/>
      <c r="EF1855" s="568" t="str">
        <f t="shared" ca="1" si="263"/>
        <v/>
      </c>
      <c r="EG1855" s="568"/>
      <c r="EH1855" s="568" t="str">
        <f t="shared" ca="1" si="264"/>
        <v/>
      </c>
      <c r="EI1855" s="568"/>
      <c r="EJ1855" s="568" t="str">
        <f t="shared" ca="1" si="265"/>
        <v/>
      </c>
      <c r="EK1855" s="568"/>
      <c r="EM1855" s="187" t="str">
        <f t="shared" ca="1" si="266"/>
        <v/>
      </c>
      <c r="EN1855" s="568" t="str">
        <f t="shared" ca="1" si="267"/>
        <v/>
      </c>
      <c r="EO1855" s="568"/>
      <c r="EP1855" s="568" t="str">
        <f t="shared" ca="1" si="268"/>
        <v/>
      </c>
      <c r="EQ1855" s="568"/>
      <c r="ER1855" s="568" t="str">
        <f t="shared" ca="1" si="269"/>
        <v/>
      </c>
      <c r="ES1855" s="568"/>
      <c r="ET1855" s="568" t="str">
        <f t="shared" ca="1" si="270"/>
        <v/>
      </c>
      <c r="EU1855" s="568"/>
      <c r="EW1855" s="187" t="str">
        <f t="shared" ca="1" si="271"/>
        <v/>
      </c>
      <c r="EX1855" s="568" t="str">
        <f t="shared" ca="1" si="272"/>
        <v/>
      </c>
      <c r="EY1855" s="568"/>
      <c r="EZ1855" s="568" t="str">
        <f t="shared" ca="1" si="273"/>
        <v/>
      </c>
      <c r="FA1855" s="568"/>
      <c r="FB1855" s="568" t="str">
        <f t="shared" ca="1" si="274"/>
        <v/>
      </c>
      <c r="FC1855" s="568"/>
      <c r="FD1855" s="568" t="str">
        <f t="shared" ca="1" si="275"/>
        <v/>
      </c>
      <c r="FE1855" s="568"/>
      <c r="FG1855" s="187" t="str">
        <f t="shared" ca="1" si="276"/>
        <v/>
      </c>
      <c r="FH1855" s="568" t="str">
        <f t="shared" ca="1" si="277"/>
        <v/>
      </c>
      <c r="FI1855" s="568"/>
      <c r="FJ1855" s="568" t="str">
        <f t="shared" ca="1" si="278"/>
        <v/>
      </c>
      <c r="FK1855" s="568"/>
      <c r="FL1855" s="568" t="str">
        <f t="shared" ca="1" si="279"/>
        <v/>
      </c>
      <c r="FM1855" s="568"/>
      <c r="FN1855" s="568" t="str">
        <f t="shared" ca="1" si="280"/>
        <v/>
      </c>
      <c r="FO1855" s="568"/>
    </row>
    <row r="1856" spans="1:171" hidden="1">
      <c r="A1856" s="22">
        <v>84</v>
      </c>
      <c r="B1856" s="22" t="str">
        <f ca="1">IF(ISERROR(INDEX(WS,ROWS($A$1773:$A1856))),"",MID(INDEX(WS,ROWS($A$1773:$A1856)), FIND("]",INDEX(WS,ROWS($A$1773:$A1856)))+1,32))&amp;T(NOW())</f>
        <v/>
      </c>
      <c r="C1856" s="187" t="str">
        <f t="shared" ca="1" si="196"/>
        <v/>
      </c>
      <c r="D1856" s="568" t="str">
        <f t="shared" ca="1" si="197"/>
        <v/>
      </c>
      <c r="E1856" s="568"/>
      <c r="F1856" s="568" t="str">
        <f t="shared" ca="1" si="198"/>
        <v/>
      </c>
      <c r="G1856" s="568"/>
      <c r="H1856" s="568" t="str">
        <f t="shared" ca="1" si="199"/>
        <v/>
      </c>
      <c r="I1856" s="568"/>
      <c r="J1856" s="568" t="str">
        <f t="shared" ca="1" si="200"/>
        <v/>
      </c>
      <c r="K1856" s="568"/>
      <c r="M1856" s="187" t="str">
        <f t="shared" ca="1" si="201"/>
        <v/>
      </c>
      <c r="N1856" s="568" t="str">
        <f t="shared" ca="1" si="202"/>
        <v/>
      </c>
      <c r="O1856" s="568"/>
      <c r="P1856" s="568" t="str">
        <f t="shared" ca="1" si="203"/>
        <v/>
      </c>
      <c r="Q1856" s="568"/>
      <c r="R1856" s="568" t="str">
        <f t="shared" ca="1" si="204"/>
        <v/>
      </c>
      <c r="S1856" s="568"/>
      <c r="T1856" s="568" t="str">
        <f t="shared" ca="1" si="205"/>
        <v/>
      </c>
      <c r="U1856" s="568"/>
      <c r="W1856" s="187" t="str">
        <f t="shared" ca="1" si="206"/>
        <v/>
      </c>
      <c r="X1856" s="568" t="str">
        <f t="shared" ca="1" si="207"/>
        <v/>
      </c>
      <c r="Y1856" s="568"/>
      <c r="Z1856" s="568" t="str">
        <f t="shared" ca="1" si="208"/>
        <v/>
      </c>
      <c r="AA1856" s="568"/>
      <c r="AB1856" s="568" t="str">
        <f t="shared" ca="1" si="209"/>
        <v/>
      </c>
      <c r="AC1856" s="568"/>
      <c r="AD1856" s="568" t="str">
        <f t="shared" ca="1" si="210"/>
        <v/>
      </c>
      <c r="AE1856" s="568"/>
      <c r="AG1856" s="187" t="str">
        <f t="shared" ca="1" si="211"/>
        <v/>
      </c>
      <c r="AH1856" s="568" t="str">
        <f t="shared" ca="1" si="212"/>
        <v/>
      </c>
      <c r="AI1856" s="568"/>
      <c r="AJ1856" s="568" t="str">
        <f t="shared" ca="1" si="213"/>
        <v/>
      </c>
      <c r="AK1856" s="568"/>
      <c r="AL1856" s="568" t="str">
        <f t="shared" ca="1" si="214"/>
        <v/>
      </c>
      <c r="AM1856" s="568"/>
      <c r="AN1856" s="568" t="str">
        <f t="shared" ca="1" si="215"/>
        <v/>
      </c>
      <c r="AO1856" s="568"/>
      <c r="AQ1856" s="187" t="str">
        <f t="shared" ca="1" si="216"/>
        <v/>
      </c>
      <c r="AR1856" s="568" t="str">
        <f t="shared" ca="1" si="217"/>
        <v/>
      </c>
      <c r="AS1856" s="568"/>
      <c r="AT1856" s="568" t="str">
        <f t="shared" ca="1" si="218"/>
        <v/>
      </c>
      <c r="AU1856" s="568"/>
      <c r="AV1856" s="568" t="str">
        <f t="shared" ca="1" si="219"/>
        <v/>
      </c>
      <c r="AW1856" s="568"/>
      <c r="AX1856" s="568" t="str">
        <f t="shared" ca="1" si="220"/>
        <v/>
      </c>
      <c r="AY1856" s="568"/>
      <c r="BA1856" s="187" t="str">
        <f t="shared" ca="1" si="221"/>
        <v/>
      </c>
      <c r="BB1856" s="568" t="str">
        <f t="shared" ca="1" si="222"/>
        <v/>
      </c>
      <c r="BC1856" s="568"/>
      <c r="BD1856" s="568" t="str">
        <f t="shared" ca="1" si="223"/>
        <v/>
      </c>
      <c r="BE1856" s="568"/>
      <c r="BF1856" s="568" t="str">
        <f t="shared" ca="1" si="224"/>
        <v/>
      </c>
      <c r="BG1856" s="568"/>
      <c r="BH1856" s="568" t="str">
        <f t="shared" ca="1" si="225"/>
        <v/>
      </c>
      <c r="BI1856" s="568"/>
      <c r="BK1856" s="187" t="str">
        <f t="shared" ca="1" si="226"/>
        <v/>
      </c>
      <c r="BL1856" s="568" t="str">
        <f t="shared" ca="1" si="227"/>
        <v/>
      </c>
      <c r="BM1856" s="568"/>
      <c r="BN1856" s="568" t="str">
        <f t="shared" ca="1" si="228"/>
        <v/>
      </c>
      <c r="BO1856" s="568"/>
      <c r="BP1856" s="568" t="str">
        <f t="shared" ca="1" si="229"/>
        <v/>
      </c>
      <c r="BQ1856" s="568"/>
      <c r="BR1856" s="568" t="str">
        <f t="shared" ca="1" si="230"/>
        <v/>
      </c>
      <c r="BS1856" s="568"/>
      <c r="BU1856" s="187" t="str">
        <f t="shared" ca="1" si="231"/>
        <v/>
      </c>
      <c r="BV1856" s="568" t="str">
        <f t="shared" ca="1" si="232"/>
        <v/>
      </c>
      <c r="BW1856" s="568"/>
      <c r="BX1856" s="568" t="str">
        <f t="shared" ca="1" si="233"/>
        <v/>
      </c>
      <c r="BY1856" s="568"/>
      <c r="BZ1856" s="568" t="str">
        <f t="shared" ca="1" si="234"/>
        <v/>
      </c>
      <c r="CA1856" s="568"/>
      <c r="CB1856" s="568" t="str">
        <f t="shared" ca="1" si="235"/>
        <v/>
      </c>
      <c r="CC1856" s="568"/>
      <c r="CE1856" s="187" t="str">
        <f t="shared" ca="1" si="236"/>
        <v/>
      </c>
      <c r="CF1856" s="568" t="str">
        <f t="shared" ca="1" si="237"/>
        <v/>
      </c>
      <c r="CG1856" s="568"/>
      <c r="CH1856" s="568" t="str">
        <f t="shared" ca="1" si="238"/>
        <v/>
      </c>
      <c r="CI1856" s="568"/>
      <c r="CJ1856" s="568" t="str">
        <f t="shared" ca="1" si="239"/>
        <v/>
      </c>
      <c r="CK1856" s="568"/>
      <c r="CL1856" s="568" t="str">
        <f t="shared" ca="1" si="240"/>
        <v/>
      </c>
      <c r="CM1856" s="568"/>
      <c r="CO1856" s="187" t="str">
        <f t="shared" ca="1" si="241"/>
        <v/>
      </c>
      <c r="CP1856" s="568" t="str">
        <f t="shared" ca="1" si="242"/>
        <v/>
      </c>
      <c r="CQ1856" s="568"/>
      <c r="CR1856" s="568" t="str">
        <f t="shared" ca="1" si="243"/>
        <v/>
      </c>
      <c r="CS1856" s="568"/>
      <c r="CT1856" s="568" t="str">
        <f t="shared" ca="1" si="244"/>
        <v/>
      </c>
      <c r="CU1856" s="568"/>
      <c r="CV1856" s="568" t="str">
        <f t="shared" ca="1" si="245"/>
        <v/>
      </c>
      <c r="CW1856" s="568"/>
      <c r="CY1856" s="187" t="str">
        <f t="shared" ca="1" si="246"/>
        <v/>
      </c>
      <c r="CZ1856" s="568" t="str">
        <f t="shared" ca="1" si="247"/>
        <v/>
      </c>
      <c r="DA1856" s="568"/>
      <c r="DB1856" s="568" t="str">
        <f t="shared" ca="1" si="248"/>
        <v/>
      </c>
      <c r="DC1856" s="568"/>
      <c r="DD1856" s="568" t="str">
        <f t="shared" ca="1" si="249"/>
        <v/>
      </c>
      <c r="DE1856" s="568"/>
      <c r="DF1856" s="568" t="str">
        <f t="shared" ca="1" si="250"/>
        <v/>
      </c>
      <c r="DG1856" s="568"/>
      <c r="DI1856" s="187" t="str">
        <f t="shared" ca="1" si="251"/>
        <v/>
      </c>
      <c r="DJ1856" s="568" t="str">
        <f t="shared" ca="1" si="252"/>
        <v/>
      </c>
      <c r="DK1856" s="568"/>
      <c r="DL1856" s="568" t="str">
        <f t="shared" ca="1" si="253"/>
        <v/>
      </c>
      <c r="DM1856" s="568"/>
      <c r="DN1856" s="568" t="str">
        <f t="shared" ca="1" si="254"/>
        <v/>
      </c>
      <c r="DO1856" s="568"/>
      <c r="DP1856" s="568" t="str">
        <f t="shared" ca="1" si="255"/>
        <v/>
      </c>
      <c r="DQ1856" s="568"/>
      <c r="DS1856" s="187" t="str">
        <f t="shared" ca="1" si="256"/>
        <v/>
      </c>
      <c r="DT1856" s="568" t="str">
        <f t="shared" ca="1" si="257"/>
        <v/>
      </c>
      <c r="DU1856" s="568"/>
      <c r="DV1856" s="568" t="str">
        <f t="shared" ca="1" si="258"/>
        <v/>
      </c>
      <c r="DW1856" s="568"/>
      <c r="DX1856" s="568" t="str">
        <f t="shared" ca="1" si="259"/>
        <v/>
      </c>
      <c r="DY1856" s="568"/>
      <c r="DZ1856" s="568" t="str">
        <f t="shared" ca="1" si="260"/>
        <v/>
      </c>
      <c r="EA1856" s="568"/>
      <c r="EC1856" s="187" t="str">
        <f t="shared" ca="1" si="261"/>
        <v/>
      </c>
      <c r="ED1856" s="568" t="str">
        <f t="shared" ca="1" si="262"/>
        <v/>
      </c>
      <c r="EE1856" s="568"/>
      <c r="EF1856" s="568" t="str">
        <f t="shared" ca="1" si="263"/>
        <v/>
      </c>
      <c r="EG1856" s="568"/>
      <c r="EH1856" s="568" t="str">
        <f t="shared" ca="1" si="264"/>
        <v/>
      </c>
      <c r="EI1856" s="568"/>
      <c r="EJ1856" s="568" t="str">
        <f t="shared" ca="1" si="265"/>
        <v/>
      </c>
      <c r="EK1856" s="568"/>
      <c r="EM1856" s="187" t="str">
        <f t="shared" ca="1" si="266"/>
        <v/>
      </c>
      <c r="EN1856" s="568" t="str">
        <f t="shared" ca="1" si="267"/>
        <v/>
      </c>
      <c r="EO1856" s="568"/>
      <c r="EP1856" s="568" t="str">
        <f t="shared" ca="1" si="268"/>
        <v/>
      </c>
      <c r="EQ1856" s="568"/>
      <c r="ER1856" s="568" t="str">
        <f t="shared" ca="1" si="269"/>
        <v/>
      </c>
      <c r="ES1856" s="568"/>
      <c r="ET1856" s="568" t="str">
        <f t="shared" ca="1" si="270"/>
        <v/>
      </c>
      <c r="EU1856" s="568"/>
      <c r="EW1856" s="187" t="str">
        <f t="shared" ca="1" si="271"/>
        <v/>
      </c>
      <c r="EX1856" s="568" t="str">
        <f t="shared" ca="1" si="272"/>
        <v/>
      </c>
      <c r="EY1856" s="568"/>
      <c r="EZ1856" s="568" t="str">
        <f t="shared" ca="1" si="273"/>
        <v/>
      </c>
      <c r="FA1856" s="568"/>
      <c r="FB1856" s="568" t="str">
        <f t="shared" ca="1" si="274"/>
        <v/>
      </c>
      <c r="FC1856" s="568"/>
      <c r="FD1856" s="568" t="str">
        <f t="shared" ca="1" si="275"/>
        <v/>
      </c>
      <c r="FE1856" s="568"/>
      <c r="FG1856" s="187" t="str">
        <f t="shared" ca="1" si="276"/>
        <v/>
      </c>
      <c r="FH1856" s="568" t="str">
        <f t="shared" ca="1" si="277"/>
        <v/>
      </c>
      <c r="FI1856" s="568"/>
      <c r="FJ1856" s="568" t="str">
        <f t="shared" ca="1" si="278"/>
        <v/>
      </c>
      <c r="FK1856" s="568"/>
      <c r="FL1856" s="568" t="str">
        <f t="shared" ca="1" si="279"/>
        <v/>
      </c>
      <c r="FM1856" s="568"/>
      <c r="FN1856" s="568" t="str">
        <f t="shared" ca="1" si="280"/>
        <v/>
      </c>
      <c r="FO1856" s="568"/>
    </row>
    <row r="1857" spans="1:171" hidden="1">
      <c r="A1857" s="22">
        <v>85</v>
      </c>
      <c r="B1857" s="22" t="str">
        <f ca="1">IF(ISERROR(INDEX(WS,ROWS($A$1773:$A1857))),"",MID(INDEX(WS,ROWS($A$1773:$A1857)), FIND("]",INDEX(WS,ROWS($A$1773:$A1857)))+1,32))&amp;T(NOW())</f>
        <v/>
      </c>
      <c r="C1857" s="187" t="str">
        <f t="shared" ca="1" si="196"/>
        <v/>
      </c>
      <c r="D1857" s="568" t="str">
        <f t="shared" ca="1" si="197"/>
        <v/>
      </c>
      <c r="E1857" s="568"/>
      <c r="F1857" s="568" t="str">
        <f t="shared" ca="1" si="198"/>
        <v/>
      </c>
      <c r="G1857" s="568"/>
      <c r="H1857" s="568" t="str">
        <f t="shared" ca="1" si="199"/>
        <v/>
      </c>
      <c r="I1857" s="568"/>
      <c r="J1857" s="568" t="str">
        <f t="shared" ca="1" si="200"/>
        <v/>
      </c>
      <c r="K1857" s="568"/>
      <c r="M1857" s="187" t="str">
        <f t="shared" ca="1" si="201"/>
        <v/>
      </c>
      <c r="N1857" s="568" t="str">
        <f t="shared" ca="1" si="202"/>
        <v/>
      </c>
      <c r="O1857" s="568"/>
      <c r="P1857" s="568" t="str">
        <f t="shared" ca="1" si="203"/>
        <v/>
      </c>
      <c r="Q1857" s="568"/>
      <c r="R1857" s="568" t="str">
        <f t="shared" ca="1" si="204"/>
        <v/>
      </c>
      <c r="S1857" s="568"/>
      <c r="T1857" s="568" t="str">
        <f t="shared" ca="1" si="205"/>
        <v/>
      </c>
      <c r="U1857" s="568"/>
      <c r="W1857" s="187" t="str">
        <f t="shared" ca="1" si="206"/>
        <v/>
      </c>
      <c r="X1857" s="568" t="str">
        <f t="shared" ca="1" si="207"/>
        <v/>
      </c>
      <c r="Y1857" s="568"/>
      <c r="Z1857" s="568" t="str">
        <f t="shared" ca="1" si="208"/>
        <v/>
      </c>
      <c r="AA1857" s="568"/>
      <c r="AB1857" s="568" t="str">
        <f t="shared" ca="1" si="209"/>
        <v/>
      </c>
      <c r="AC1857" s="568"/>
      <c r="AD1857" s="568" t="str">
        <f t="shared" ca="1" si="210"/>
        <v/>
      </c>
      <c r="AE1857" s="568"/>
      <c r="AG1857" s="187" t="str">
        <f t="shared" ca="1" si="211"/>
        <v/>
      </c>
      <c r="AH1857" s="568" t="str">
        <f t="shared" ca="1" si="212"/>
        <v/>
      </c>
      <c r="AI1857" s="568"/>
      <c r="AJ1857" s="568" t="str">
        <f t="shared" ca="1" si="213"/>
        <v/>
      </c>
      <c r="AK1857" s="568"/>
      <c r="AL1857" s="568" t="str">
        <f t="shared" ca="1" si="214"/>
        <v/>
      </c>
      <c r="AM1857" s="568"/>
      <c r="AN1857" s="568" t="str">
        <f t="shared" ca="1" si="215"/>
        <v/>
      </c>
      <c r="AO1857" s="568"/>
      <c r="AQ1857" s="187" t="str">
        <f t="shared" ca="1" si="216"/>
        <v/>
      </c>
      <c r="AR1857" s="568" t="str">
        <f t="shared" ca="1" si="217"/>
        <v/>
      </c>
      <c r="AS1857" s="568"/>
      <c r="AT1857" s="568" t="str">
        <f t="shared" ca="1" si="218"/>
        <v/>
      </c>
      <c r="AU1857" s="568"/>
      <c r="AV1857" s="568" t="str">
        <f t="shared" ca="1" si="219"/>
        <v/>
      </c>
      <c r="AW1857" s="568"/>
      <c r="AX1857" s="568" t="str">
        <f t="shared" ca="1" si="220"/>
        <v/>
      </c>
      <c r="AY1857" s="568"/>
      <c r="BA1857" s="187" t="str">
        <f t="shared" ca="1" si="221"/>
        <v/>
      </c>
      <c r="BB1857" s="568" t="str">
        <f t="shared" ca="1" si="222"/>
        <v/>
      </c>
      <c r="BC1857" s="568"/>
      <c r="BD1857" s="568" t="str">
        <f t="shared" ca="1" si="223"/>
        <v/>
      </c>
      <c r="BE1857" s="568"/>
      <c r="BF1857" s="568" t="str">
        <f t="shared" ca="1" si="224"/>
        <v/>
      </c>
      <c r="BG1857" s="568"/>
      <c r="BH1857" s="568" t="str">
        <f t="shared" ca="1" si="225"/>
        <v/>
      </c>
      <c r="BI1857" s="568"/>
      <c r="BK1857" s="187" t="str">
        <f t="shared" ca="1" si="226"/>
        <v/>
      </c>
      <c r="BL1857" s="568" t="str">
        <f t="shared" ca="1" si="227"/>
        <v/>
      </c>
      <c r="BM1857" s="568"/>
      <c r="BN1857" s="568" t="str">
        <f t="shared" ca="1" si="228"/>
        <v/>
      </c>
      <c r="BO1857" s="568"/>
      <c r="BP1857" s="568" t="str">
        <f t="shared" ca="1" si="229"/>
        <v/>
      </c>
      <c r="BQ1857" s="568"/>
      <c r="BR1857" s="568" t="str">
        <f t="shared" ca="1" si="230"/>
        <v/>
      </c>
      <c r="BS1857" s="568"/>
      <c r="BU1857" s="187" t="str">
        <f t="shared" ca="1" si="231"/>
        <v/>
      </c>
      <c r="BV1857" s="568" t="str">
        <f t="shared" ca="1" si="232"/>
        <v/>
      </c>
      <c r="BW1857" s="568"/>
      <c r="BX1857" s="568" t="str">
        <f t="shared" ca="1" si="233"/>
        <v/>
      </c>
      <c r="BY1857" s="568"/>
      <c r="BZ1857" s="568" t="str">
        <f t="shared" ca="1" si="234"/>
        <v/>
      </c>
      <c r="CA1857" s="568"/>
      <c r="CB1857" s="568" t="str">
        <f t="shared" ca="1" si="235"/>
        <v/>
      </c>
      <c r="CC1857" s="568"/>
      <c r="CE1857" s="187" t="str">
        <f t="shared" ca="1" si="236"/>
        <v/>
      </c>
      <c r="CF1857" s="568" t="str">
        <f t="shared" ca="1" si="237"/>
        <v/>
      </c>
      <c r="CG1857" s="568"/>
      <c r="CH1857" s="568" t="str">
        <f t="shared" ca="1" si="238"/>
        <v/>
      </c>
      <c r="CI1857" s="568"/>
      <c r="CJ1857" s="568" t="str">
        <f t="shared" ca="1" si="239"/>
        <v/>
      </c>
      <c r="CK1857" s="568"/>
      <c r="CL1857" s="568" t="str">
        <f t="shared" ca="1" si="240"/>
        <v/>
      </c>
      <c r="CM1857" s="568"/>
      <c r="CO1857" s="187" t="str">
        <f t="shared" ca="1" si="241"/>
        <v/>
      </c>
      <c r="CP1857" s="568" t="str">
        <f t="shared" ca="1" si="242"/>
        <v/>
      </c>
      <c r="CQ1857" s="568"/>
      <c r="CR1857" s="568" t="str">
        <f t="shared" ca="1" si="243"/>
        <v/>
      </c>
      <c r="CS1857" s="568"/>
      <c r="CT1857" s="568" t="str">
        <f t="shared" ca="1" si="244"/>
        <v/>
      </c>
      <c r="CU1857" s="568"/>
      <c r="CV1857" s="568" t="str">
        <f t="shared" ca="1" si="245"/>
        <v/>
      </c>
      <c r="CW1857" s="568"/>
      <c r="CY1857" s="187" t="str">
        <f t="shared" ca="1" si="246"/>
        <v/>
      </c>
      <c r="CZ1857" s="568" t="str">
        <f t="shared" ca="1" si="247"/>
        <v/>
      </c>
      <c r="DA1857" s="568"/>
      <c r="DB1857" s="568" t="str">
        <f t="shared" ca="1" si="248"/>
        <v/>
      </c>
      <c r="DC1857" s="568"/>
      <c r="DD1857" s="568" t="str">
        <f t="shared" ca="1" si="249"/>
        <v/>
      </c>
      <c r="DE1857" s="568"/>
      <c r="DF1857" s="568" t="str">
        <f t="shared" ca="1" si="250"/>
        <v/>
      </c>
      <c r="DG1857" s="568"/>
      <c r="DI1857" s="187" t="str">
        <f t="shared" ca="1" si="251"/>
        <v/>
      </c>
      <c r="DJ1857" s="568" t="str">
        <f t="shared" ca="1" si="252"/>
        <v/>
      </c>
      <c r="DK1857" s="568"/>
      <c r="DL1857" s="568" t="str">
        <f t="shared" ca="1" si="253"/>
        <v/>
      </c>
      <c r="DM1857" s="568"/>
      <c r="DN1857" s="568" t="str">
        <f t="shared" ca="1" si="254"/>
        <v/>
      </c>
      <c r="DO1857" s="568"/>
      <c r="DP1857" s="568" t="str">
        <f t="shared" ca="1" si="255"/>
        <v/>
      </c>
      <c r="DQ1857" s="568"/>
      <c r="DS1857" s="187" t="str">
        <f t="shared" ca="1" si="256"/>
        <v/>
      </c>
      <c r="DT1857" s="568" t="str">
        <f t="shared" ca="1" si="257"/>
        <v/>
      </c>
      <c r="DU1857" s="568"/>
      <c r="DV1857" s="568" t="str">
        <f t="shared" ca="1" si="258"/>
        <v/>
      </c>
      <c r="DW1857" s="568"/>
      <c r="DX1857" s="568" t="str">
        <f t="shared" ca="1" si="259"/>
        <v/>
      </c>
      <c r="DY1857" s="568"/>
      <c r="DZ1857" s="568" t="str">
        <f t="shared" ca="1" si="260"/>
        <v/>
      </c>
      <c r="EA1857" s="568"/>
      <c r="EC1857" s="187" t="str">
        <f t="shared" ca="1" si="261"/>
        <v/>
      </c>
      <c r="ED1857" s="568" t="str">
        <f t="shared" ca="1" si="262"/>
        <v/>
      </c>
      <c r="EE1857" s="568"/>
      <c r="EF1857" s="568" t="str">
        <f t="shared" ca="1" si="263"/>
        <v/>
      </c>
      <c r="EG1857" s="568"/>
      <c r="EH1857" s="568" t="str">
        <f t="shared" ca="1" si="264"/>
        <v/>
      </c>
      <c r="EI1857" s="568"/>
      <c r="EJ1857" s="568" t="str">
        <f t="shared" ca="1" si="265"/>
        <v/>
      </c>
      <c r="EK1857" s="568"/>
      <c r="EM1857" s="187" t="str">
        <f t="shared" ca="1" si="266"/>
        <v/>
      </c>
      <c r="EN1857" s="568" t="str">
        <f t="shared" ca="1" si="267"/>
        <v/>
      </c>
      <c r="EO1857" s="568"/>
      <c r="EP1857" s="568" t="str">
        <f t="shared" ca="1" si="268"/>
        <v/>
      </c>
      <c r="EQ1857" s="568"/>
      <c r="ER1857" s="568" t="str">
        <f t="shared" ca="1" si="269"/>
        <v/>
      </c>
      <c r="ES1857" s="568"/>
      <c r="ET1857" s="568" t="str">
        <f t="shared" ca="1" si="270"/>
        <v/>
      </c>
      <c r="EU1857" s="568"/>
      <c r="EW1857" s="187" t="str">
        <f t="shared" ca="1" si="271"/>
        <v/>
      </c>
      <c r="EX1857" s="568" t="str">
        <f t="shared" ca="1" si="272"/>
        <v/>
      </c>
      <c r="EY1857" s="568"/>
      <c r="EZ1857" s="568" t="str">
        <f t="shared" ca="1" si="273"/>
        <v/>
      </c>
      <c r="FA1857" s="568"/>
      <c r="FB1857" s="568" t="str">
        <f t="shared" ca="1" si="274"/>
        <v/>
      </c>
      <c r="FC1857" s="568"/>
      <c r="FD1857" s="568" t="str">
        <f t="shared" ca="1" si="275"/>
        <v/>
      </c>
      <c r="FE1857" s="568"/>
      <c r="FG1857" s="187" t="str">
        <f t="shared" ca="1" si="276"/>
        <v/>
      </c>
      <c r="FH1857" s="568" t="str">
        <f t="shared" ca="1" si="277"/>
        <v/>
      </c>
      <c r="FI1857" s="568"/>
      <c r="FJ1857" s="568" t="str">
        <f t="shared" ca="1" si="278"/>
        <v/>
      </c>
      <c r="FK1857" s="568"/>
      <c r="FL1857" s="568" t="str">
        <f t="shared" ca="1" si="279"/>
        <v/>
      </c>
      <c r="FM1857" s="568"/>
      <c r="FN1857" s="568" t="str">
        <f t="shared" ca="1" si="280"/>
        <v/>
      </c>
      <c r="FO1857" s="568"/>
    </row>
    <row r="1858" spans="1:171" hidden="1">
      <c r="A1858" s="22">
        <v>86</v>
      </c>
      <c r="B1858" s="22" t="str">
        <f ca="1">IF(ISERROR(INDEX(WS,ROWS($A$1773:$A1858))),"",MID(INDEX(WS,ROWS($A$1773:$A1858)), FIND("]",INDEX(WS,ROWS($A$1773:$A1858)))+1,32))&amp;T(NOW())</f>
        <v/>
      </c>
      <c r="C1858" s="187" t="str">
        <f t="shared" ca="1" si="196"/>
        <v/>
      </c>
      <c r="D1858" s="568" t="str">
        <f t="shared" ca="1" si="197"/>
        <v/>
      </c>
      <c r="E1858" s="568"/>
      <c r="F1858" s="568" t="str">
        <f t="shared" ca="1" si="198"/>
        <v/>
      </c>
      <c r="G1858" s="568"/>
      <c r="H1858" s="568" t="str">
        <f t="shared" ca="1" si="199"/>
        <v/>
      </c>
      <c r="I1858" s="568"/>
      <c r="J1858" s="568" t="str">
        <f t="shared" ca="1" si="200"/>
        <v/>
      </c>
      <c r="K1858" s="568"/>
      <c r="M1858" s="187" t="str">
        <f t="shared" ca="1" si="201"/>
        <v/>
      </c>
      <c r="N1858" s="568" t="str">
        <f t="shared" ca="1" si="202"/>
        <v/>
      </c>
      <c r="O1858" s="568"/>
      <c r="P1858" s="568" t="str">
        <f t="shared" ca="1" si="203"/>
        <v/>
      </c>
      <c r="Q1858" s="568"/>
      <c r="R1858" s="568" t="str">
        <f t="shared" ca="1" si="204"/>
        <v/>
      </c>
      <c r="S1858" s="568"/>
      <c r="T1858" s="568" t="str">
        <f t="shared" ca="1" si="205"/>
        <v/>
      </c>
      <c r="U1858" s="568"/>
      <c r="W1858" s="187" t="str">
        <f t="shared" ca="1" si="206"/>
        <v/>
      </c>
      <c r="X1858" s="568" t="str">
        <f t="shared" ca="1" si="207"/>
        <v/>
      </c>
      <c r="Y1858" s="568"/>
      <c r="Z1858" s="568" t="str">
        <f t="shared" ca="1" si="208"/>
        <v/>
      </c>
      <c r="AA1858" s="568"/>
      <c r="AB1858" s="568" t="str">
        <f t="shared" ca="1" si="209"/>
        <v/>
      </c>
      <c r="AC1858" s="568"/>
      <c r="AD1858" s="568" t="str">
        <f t="shared" ca="1" si="210"/>
        <v/>
      </c>
      <c r="AE1858" s="568"/>
      <c r="AG1858" s="187" t="str">
        <f t="shared" ca="1" si="211"/>
        <v/>
      </c>
      <c r="AH1858" s="568" t="str">
        <f t="shared" ca="1" si="212"/>
        <v/>
      </c>
      <c r="AI1858" s="568"/>
      <c r="AJ1858" s="568" t="str">
        <f t="shared" ca="1" si="213"/>
        <v/>
      </c>
      <c r="AK1858" s="568"/>
      <c r="AL1858" s="568" t="str">
        <f t="shared" ca="1" si="214"/>
        <v/>
      </c>
      <c r="AM1858" s="568"/>
      <c r="AN1858" s="568" t="str">
        <f t="shared" ca="1" si="215"/>
        <v/>
      </c>
      <c r="AO1858" s="568"/>
      <c r="AQ1858" s="187" t="str">
        <f t="shared" ca="1" si="216"/>
        <v/>
      </c>
      <c r="AR1858" s="568" t="str">
        <f t="shared" ca="1" si="217"/>
        <v/>
      </c>
      <c r="AS1858" s="568"/>
      <c r="AT1858" s="568" t="str">
        <f t="shared" ca="1" si="218"/>
        <v/>
      </c>
      <c r="AU1858" s="568"/>
      <c r="AV1858" s="568" t="str">
        <f t="shared" ca="1" si="219"/>
        <v/>
      </c>
      <c r="AW1858" s="568"/>
      <c r="AX1858" s="568" t="str">
        <f t="shared" ca="1" si="220"/>
        <v/>
      </c>
      <c r="AY1858" s="568"/>
      <c r="BA1858" s="187" t="str">
        <f t="shared" ca="1" si="221"/>
        <v/>
      </c>
      <c r="BB1858" s="568" t="str">
        <f t="shared" ca="1" si="222"/>
        <v/>
      </c>
      <c r="BC1858" s="568"/>
      <c r="BD1858" s="568" t="str">
        <f t="shared" ca="1" si="223"/>
        <v/>
      </c>
      <c r="BE1858" s="568"/>
      <c r="BF1858" s="568" t="str">
        <f t="shared" ca="1" si="224"/>
        <v/>
      </c>
      <c r="BG1858" s="568"/>
      <c r="BH1858" s="568" t="str">
        <f t="shared" ca="1" si="225"/>
        <v/>
      </c>
      <c r="BI1858" s="568"/>
      <c r="BK1858" s="187" t="str">
        <f t="shared" ca="1" si="226"/>
        <v/>
      </c>
      <c r="BL1858" s="568" t="str">
        <f t="shared" ca="1" si="227"/>
        <v/>
      </c>
      <c r="BM1858" s="568"/>
      <c r="BN1858" s="568" t="str">
        <f t="shared" ca="1" si="228"/>
        <v/>
      </c>
      <c r="BO1858" s="568"/>
      <c r="BP1858" s="568" t="str">
        <f t="shared" ca="1" si="229"/>
        <v/>
      </c>
      <c r="BQ1858" s="568"/>
      <c r="BR1858" s="568" t="str">
        <f t="shared" ca="1" si="230"/>
        <v/>
      </c>
      <c r="BS1858" s="568"/>
      <c r="BU1858" s="187" t="str">
        <f t="shared" ca="1" si="231"/>
        <v/>
      </c>
      <c r="BV1858" s="568" t="str">
        <f t="shared" ca="1" si="232"/>
        <v/>
      </c>
      <c r="BW1858" s="568"/>
      <c r="BX1858" s="568" t="str">
        <f t="shared" ca="1" si="233"/>
        <v/>
      </c>
      <c r="BY1858" s="568"/>
      <c r="BZ1858" s="568" t="str">
        <f t="shared" ca="1" si="234"/>
        <v/>
      </c>
      <c r="CA1858" s="568"/>
      <c r="CB1858" s="568" t="str">
        <f t="shared" ca="1" si="235"/>
        <v/>
      </c>
      <c r="CC1858" s="568"/>
      <c r="CE1858" s="187" t="str">
        <f t="shared" ca="1" si="236"/>
        <v/>
      </c>
      <c r="CF1858" s="568" t="str">
        <f t="shared" ca="1" si="237"/>
        <v/>
      </c>
      <c r="CG1858" s="568"/>
      <c r="CH1858" s="568" t="str">
        <f t="shared" ca="1" si="238"/>
        <v/>
      </c>
      <c r="CI1858" s="568"/>
      <c r="CJ1858" s="568" t="str">
        <f t="shared" ca="1" si="239"/>
        <v/>
      </c>
      <c r="CK1858" s="568"/>
      <c r="CL1858" s="568" t="str">
        <f t="shared" ca="1" si="240"/>
        <v/>
      </c>
      <c r="CM1858" s="568"/>
      <c r="CO1858" s="187" t="str">
        <f t="shared" ca="1" si="241"/>
        <v/>
      </c>
      <c r="CP1858" s="568" t="str">
        <f t="shared" ca="1" si="242"/>
        <v/>
      </c>
      <c r="CQ1858" s="568"/>
      <c r="CR1858" s="568" t="str">
        <f t="shared" ca="1" si="243"/>
        <v/>
      </c>
      <c r="CS1858" s="568"/>
      <c r="CT1858" s="568" t="str">
        <f t="shared" ca="1" si="244"/>
        <v/>
      </c>
      <c r="CU1858" s="568"/>
      <c r="CV1858" s="568" t="str">
        <f t="shared" ca="1" si="245"/>
        <v/>
      </c>
      <c r="CW1858" s="568"/>
      <c r="CY1858" s="187" t="str">
        <f t="shared" ca="1" si="246"/>
        <v/>
      </c>
      <c r="CZ1858" s="568" t="str">
        <f t="shared" ca="1" si="247"/>
        <v/>
      </c>
      <c r="DA1858" s="568"/>
      <c r="DB1858" s="568" t="str">
        <f t="shared" ca="1" si="248"/>
        <v/>
      </c>
      <c r="DC1858" s="568"/>
      <c r="DD1858" s="568" t="str">
        <f t="shared" ca="1" si="249"/>
        <v/>
      </c>
      <c r="DE1858" s="568"/>
      <c r="DF1858" s="568" t="str">
        <f t="shared" ca="1" si="250"/>
        <v/>
      </c>
      <c r="DG1858" s="568"/>
      <c r="DI1858" s="187" t="str">
        <f t="shared" ca="1" si="251"/>
        <v/>
      </c>
      <c r="DJ1858" s="568" t="str">
        <f t="shared" ca="1" si="252"/>
        <v/>
      </c>
      <c r="DK1858" s="568"/>
      <c r="DL1858" s="568" t="str">
        <f t="shared" ca="1" si="253"/>
        <v/>
      </c>
      <c r="DM1858" s="568"/>
      <c r="DN1858" s="568" t="str">
        <f t="shared" ca="1" si="254"/>
        <v/>
      </c>
      <c r="DO1858" s="568"/>
      <c r="DP1858" s="568" t="str">
        <f t="shared" ca="1" si="255"/>
        <v/>
      </c>
      <c r="DQ1858" s="568"/>
      <c r="DS1858" s="187" t="str">
        <f t="shared" ca="1" si="256"/>
        <v/>
      </c>
      <c r="DT1858" s="568" t="str">
        <f t="shared" ca="1" si="257"/>
        <v/>
      </c>
      <c r="DU1858" s="568"/>
      <c r="DV1858" s="568" t="str">
        <f t="shared" ca="1" si="258"/>
        <v/>
      </c>
      <c r="DW1858" s="568"/>
      <c r="DX1858" s="568" t="str">
        <f t="shared" ca="1" si="259"/>
        <v/>
      </c>
      <c r="DY1858" s="568"/>
      <c r="DZ1858" s="568" t="str">
        <f t="shared" ca="1" si="260"/>
        <v/>
      </c>
      <c r="EA1858" s="568"/>
      <c r="EC1858" s="187" t="str">
        <f t="shared" ca="1" si="261"/>
        <v/>
      </c>
      <c r="ED1858" s="568" t="str">
        <f t="shared" ca="1" si="262"/>
        <v/>
      </c>
      <c r="EE1858" s="568"/>
      <c r="EF1858" s="568" t="str">
        <f t="shared" ca="1" si="263"/>
        <v/>
      </c>
      <c r="EG1858" s="568"/>
      <c r="EH1858" s="568" t="str">
        <f t="shared" ca="1" si="264"/>
        <v/>
      </c>
      <c r="EI1858" s="568"/>
      <c r="EJ1858" s="568" t="str">
        <f t="shared" ca="1" si="265"/>
        <v/>
      </c>
      <c r="EK1858" s="568"/>
      <c r="EM1858" s="187" t="str">
        <f t="shared" ca="1" si="266"/>
        <v/>
      </c>
      <c r="EN1858" s="568" t="str">
        <f t="shared" ca="1" si="267"/>
        <v/>
      </c>
      <c r="EO1858" s="568"/>
      <c r="EP1858" s="568" t="str">
        <f t="shared" ca="1" si="268"/>
        <v/>
      </c>
      <c r="EQ1858" s="568"/>
      <c r="ER1858" s="568" t="str">
        <f t="shared" ca="1" si="269"/>
        <v/>
      </c>
      <c r="ES1858" s="568"/>
      <c r="ET1858" s="568" t="str">
        <f t="shared" ca="1" si="270"/>
        <v/>
      </c>
      <c r="EU1858" s="568"/>
      <c r="EW1858" s="187" t="str">
        <f t="shared" ca="1" si="271"/>
        <v/>
      </c>
      <c r="EX1858" s="568" t="str">
        <f t="shared" ca="1" si="272"/>
        <v/>
      </c>
      <c r="EY1858" s="568"/>
      <c r="EZ1858" s="568" t="str">
        <f t="shared" ca="1" si="273"/>
        <v/>
      </c>
      <c r="FA1858" s="568"/>
      <c r="FB1858" s="568" t="str">
        <f t="shared" ca="1" si="274"/>
        <v/>
      </c>
      <c r="FC1858" s="568"/>
      <c r="FD1858" s="568" t="str">
        <f t="shared" ca="1" si="275"/>
        <v/>
      </c>
      <c r="FE1858" s="568"/>
      <c r="FG1858" s="187" t="str">
        <f t="shared" ca="1" si="276"/>
        <v/>
      </c>
      <c r="FH1858" s="568" t="str">
        <f t="shared" ca="1" si="277"/>
        <v/>
      </c>
      <c r="FI1858" s="568"/>
      <c r="FJ1858" s="568" t="str">
        <f t="shared" ca="1" si="278"/>
        <v/>
      </c>
      <c r="FK1858" s="568"/>
      <c r="FL1858" s="568" t="str">
        <f t="shared" ca="1" si="279"/>
        <v/>
      </c>
      <c r="FM1858" s="568"/>
      <c r="FN1858" s="568" t="str">
        <f t="shared" ca="1" si="280"/>
        <v/>
      </c>
      <c r="FO1858" s="568"/>
    </row>
    <row r="1859" spans="1:171" hidden="1">
      <c r="A1859" s="22">
        <v>87</v>
      </c>
      <c r="B1859" s="22" t="str">
        <f ca="1">IF(ISERROR(INDEX(WS,ROWS($A$1773:$A1859))),"",MID(INDEX(WS,ROWS($A$1773:$A1859)), FIND("]",INDEX(WS,ROWS($A$1773:$A1859)))+1,32))&amp;T(NOW())</f>
        <v/>
      </c>
      <c r="C1859" s="187" t="str">
        <f t="shared" ca="1" si="196"/>
        <v/>
      </c>
      <c r="D1859" s="568" t="str">
        <f t="shared" ca="1" si="197"/>
        <v/>
      </c>
      <c r="E1859" s="568"/>
      <c r="F1859" s="568" t="str">
        <f t="shared" ca="1" si="198"/>
        <v/>
      </c>
      <c r="G1859" s="568"/>
      <c r="H1859" s="568" t="str">
        <f t="shared" ca="1" si="199"/>
        <v/>
      </c>
      <c r="I1859" s="568"/>
      <c r="J1859" s="568" t="str">
        <f t="shared" ca="1" si="200"/>
        <v/>
      </c>
      <c r="K1859" s="568"/>
      <c r="M1859" s="187" t="str">
        <f t="shared" ca="1" si="201"/>
        <v/>
      </c>
      <c r="N1859" s="568" t="str">
        <f t="shared" ca="1" si="202"/>
        <v/>
      </c>
      <c r="O1859" s="568"/>
      <c r="P1859" s="568" t="str">
        <f t="shared" ca="1" si="203"/>
        <v/>
      </c>
      <c r="Q1859" s="568"/>
      <c r="R1859" s="568" t="str">
        <f t="shared" ca="1" si="204"/>
        <v/>
      </c>
      <c r="S1859" s="568"/>
      <c r="T1859" s="568" t="str">
        <f t="shared" ca="1" si="205"/>
        <v/>
      </c>
      <c r="U1859" s="568"/>
      <c r="W1859" s="187" t="str">
        <f t="shared" ca="1" si="206"/>
        <v/>
      </c>
      <c r="X1859" s="568" t="str">
        <f t="shared" ca="1" si="207"/>
        <v/>
      </c>
      <c r="Y1859" s="568"/>
      <c r="Z1859" s="568" t="str">
        <f t="shared" ca="1" si="208"/>
        <v/>
      </c>
      <c r="AA1859" s="568"/>
      <c r="AB1859" s="568" t="str">
        <f t="shared" ca="1" si="209"/>
        <v/>
      </c>
      <c r="AC1859" s="568"/>
      <c r="AD1859" s="568" t="str">
        <f t="shared" ca="1" si="210"/>
        <v/>
      </c>
      <c r="AE1859" s="568"/>
      <c r="AG1859" s="187" t="str">
        <f t="shared" ca="1" si="211"/>
        <v/>
      </c>
      <c r="AH1859" s="568" t="str">
        <f t="shared" ca="1" si="212"/>
        <v/>
      </c>
      <c r="AI1859" s="568"/>
      <c r="AJ1859" s="568" t="str">
        <f t="shared" ca="1" si="213"/>
        <v/>
      </c>
      <c r="AK1859" s="568"/>
      <c r="AL1859" s="568" t="str">
        <f t="shared" ca="1" si="214"/>
        <v/>
      </c>
      <c r="AM1859" s="568"/>
      <c r="AN1859" s="568" t="str">
        <f t="shared" ca="1" si="215"/>
        <v/>
      </c>
      <c r="AO1859" s="568"/>
      <c r="AQ1859" s="187" t="str">
        <f t="shared" ca="1" si="216"/>
        <v/>
      </c>
      <c r="AR1859" s="568" t="str">
        <f t="shared" ca="1" si="217"/>
        <v/>
      </c>
      <c r="AS1859" s="568"/>
      <c r="AT1859" s="568" t="str">
        <f t="shared" ca="1" si="218"/>
        <v/>
      </c>
      <c r="AU1859" s="568"/>
      <c r="AV1859" s="568" t="str">
        <f t="shared" ca="1" si="219"/>
        <v/>
      </c>
      <c r="AW1859" s="568"/>
      <c r="AX1859" s="568" t="str">
        <f t="shared" ca="1" si="220"/>
        <v/>
      </c>
      <c r="AY1859" s="568"/>
      <c r="BA1859" s="187" t="str">
        <f t="shared" ca="1" si="221"/>
        <v/>
      </c>
      <c r="BB1859" s="568" t="str">
        <f t="shared" ca="1" si="222"/>
        <v/>
      </c>
      <c r="BC1859" s="568"/>
      <c r="BD1859" s="568" t="str">
        <f t="shared" ca="1" si="223"/>
        <v/>
      </c>
      <c r="BE1859" s="568"/>
      <c r="BF1859" s="568" t="str">
        <f t="shared" ca="1" si="224"/>
        <v/>
      </c>
      <c r="BG1859" s="568"/>
      <c r="BH1859" s="568" t="str">
        <f t="shared" ca="1" si="225"/>
        <v/>
      </c>
      <c r="BI1859" s="568"/>
      <c r="BK1859" s="187" t="str">
        <f t="shared" ca="1" si="226"/>
        <v/>
      </c>
      <c r="BL1859" s="568" t="str">
        <f t="shared" ca="1" si="227"/>
        <v/>
      </c>
      <c r="BM1859" s="568"/>
      <c r="BN1859" s="568" t="str">
        <f t="shared" ca="1" si="228"/>
        <v/>
      </c>
      <c r="BO1859" s="568"/>
      <c r="BP1859" s="568" t="str">
        <f t="shared" ca="1" si="229"/>
        <v/>
      </c>
      <c r="BQ1859" s="568"/>
      <c r="BR1859" s="568" t="str">
        <f t="shared" ca="1" si="230"/>
        <v/>
      </c>
      <c r="BS1859" s="568"/>
      <c r="BU1859" s="187" t="str">
        <f t="shared" ca="1" si="231"/>
        <v/>
      </c>
      <c r="BV1859" s="568" t="str">
        <f t="shared" ca="1" si="232"/>
        <v/>
      </c>
      <c r="BW1859" s="568"/>
      <c r="BX1859" s="568" t="str">
        <f t="shared" ca="1" si="233"/>
        <v/>
      </c>
      <c r="BY1859" s="568"/>
      <c r="BZ1859" s="568" t="str">
        <f t="shared" ca="1" si="234"/>
        <v/>
      </c>
      <c r="CA1859" s="568"/>
      <c r="CB1859" s="568" t="str">
        <f t="shared" ca="1" si="235"/>
        <v/>
      </c>
      <c r="CC1859" s="568"/>
      <c r="CE1859" s="187" t="str">
        <f t="shared" ca="1" si="236"/>
        <v/>
      </c>
      <c r="CF1859" s="568" t="str">
        <f t="shared" ca="1" si="237"/>
        <v/>
      </c>
      <c r="CG1859" s="568"/>
      <c r="CH1859" s="568" t="str">
        <f t="shared" ca="1" si="238"/>
        <v/>
      </c>
      <c r="CI1859" s="568"/>
      <c r="CJ1859" s="568" t="str">
        <f t="shared" ca="1" si="239"/>
        <v/>
      </c>
      <c r="CK1859" s="568"/>
      <c r="CL1859" s="568" t="str">
        <f t="shared" ca="1" si="240"/>
        <v/>
      </c>
      <c r="CM1859" s="568"/>
      <c r="CO1859" s="187" t="str">
        <f t="shared" ca="1" si="241"/>
        <v/>
      </c>
      <c r="CP1859" s="568" t="str">
        <f t="shared" ca="1" si="242"/>
        <v/>
      </c>
      <c r="CQ1859" s="568"/>
      <c r="CR1859" s="568" t="str">
        <f t="shared" ca="1" si="243"/>
        <v/>
      </c>
      <c r="CS1859" s="568"/>
      <c r="CT1859" s="568" t="str">
        <f t="shared" ca="1" si="244"/>
        <v/>
      </c>
      <c r="CU1859" s="568"/>
      <c r="CV1859" s="568" t="str">
        <f t="shared" ca="1" si="245"/>
        <v/>
      </c>
      <c r="CW1859" s="568"/>
      <c r="CY1859" s="187" t="str">
        <f t="shared" ca="1" si="246"/>
        <v/>
      </c>
      <c r="CZ1859" s="568" t="str">
        <f t="shared" ca="1" si="247"/>
        <v/>
      </c>
      <c r="DA1859" s="568"/>
      <c r="DB1859" s="568" t="str">
        <f t="shared" ca="1" si="248"/>
        <v/>
      </c>
      <c r="DC1859" s="568"/>
      <c r="DD1859" s="568" t="str">
        <f t="shared" ca="1" si="249"/>
        <v/>
      </c>
      <c r="DE1859" s="568"/>
      <c r="DF1859" s="568" t="str">
        <f t="shared" ca="1" si="250"/>
        <v/>
      </c>
      <c r="DG1859" s="568"/>
      <c r="DI1859" s="187" t="str">
        <f t="shared" ca="1" si="251"/>
        <v/>
      </c>
      <c r="DJ1859" s="568" t="str">
        <f t="shared" ca="1" si="252"/>
        <v/>
      </c>
      <c r="DK1859" s="568"/>
      <c r="DL1859" s="568" t="str">
        <f t="shared" ca="1" si="253"/>
        <v/>
      </c>
      <c r="DM1859" s="568"/>
      <c r="DN1859" s="568" t="str">
        <f t="shared" ca="1" si="254"/>
        <v/>
      </c>
      <c r="DO1859" s="568"/>
      <c r="DP1859" s="568" t="str">
        <f t="shared" ca="1" si="255"/>
        <v/>
      </c>
      <c r="DQ1859" s="568"/>
      <c r="DS1859" s="187" t="str">
        <f t="shared" ca="1" si="256"/>
        <v/>
      </c>
      <c r="DT1859" s="568" t="str">
        <f t="shared" ca="1" si="257"/>
        <v/>
      </c>
      <c r="DU1859" s="568"/>
      <c r="DV1859" s="568" t="str">
        <f t="shared" ca="1" si="258"/>
        <v/>
      </c>
      <c r="DW1859" s="568"/>
      <c r="DX1859" s="568" t="str">
        <f t="shared" ca="1" si="259"/>
        <v/>
      </c>
      <c r="DY1859" s="568"/>
      <c r="DZ1859" s="568" t="str">
        <f t="shared" ca="1" si="260"/>
        <v/>
      </c>
      <c r="EA1859" s="568"/>
      <c r="EC1859" s="187" t="str">
        <f t="shared" ca="1" si="261"/>
        <v/>
      </c>
      <c r="ED1859" s="568" t="str">
        <f t="shared" ca="1" si="262"/>
        <v/>
      </c>
      <c r="EE1859" s="568"/>
      <c r="EF1859" s="568" t="str">
        <f t="shared" ca="1" si="263"/>
        <v/>
      </c>
      <c r="EG1859" s="568"/>
      <c r="EH1859" s="568" t="str">
        <f t="shared" ca="1" si="264"/>
        <v/>
      </c>
      <c r="EI1859" s="568"/>
      <c r="EJ1859" s="568" t="str">
        <f t="shared" ca="1" si="265"/>
        <v/>
      </c>
      <c r="EK1859" s="568"/>
      <c r="EM1859" s="187" t="str">
        <f t="shared" ca="1" si="266"/>
        <v/>
      </c>
      <c r="EN1859" s="568" t="str">
        <f t="shared" ca="1" si="267"/>
        <v/>
      </c>
      <c r="EO1859" s="568"/>
      <c r="EP1859" s="568" t="str">
        <f t="shared" ca="1" si="268"/>
        <v/>
      </c>
      <c r="EQ1859" s="568"/>
      <c r="ER1859" s="568" t="str">
        <f t="shared" ca="1" si="269"/>
        <v/>
      </c>
      <c r="ES1859" s="568"/>
      <c r="ET1859" s="568" t="str">
        <f t="shared" ca="1" si="270"/>
        <v/>
      </c>
      <c r="EU1859" s="568"/>
      <c r="EW1859" s="187" t="str">
        <f t="shared" ca="1" si="271"/>
        <v/>
      </c>
      <c r="EX1859" s="568" t="str">
        <f t="shared" ca="1" si="272"/>
        <v/>
      </c>
      <c r="EY1859" s="568"/>
      <c r="EZ1859" s="568" t="str">
        <f t="shared" ca="1" si="273"/>
        <v/>
      </c>
      <c r="FA1859" s="568"/>
      <c r="FB1859" s="568" t="str">
        <f t="shared" ca="1" si="274"/>
        <v/>
      </c>
      <c r="FC1859" s="568"/>
      <c r="FD1859" s="568" t="str">
        <f t="shared" ca="1" si="275"/>
        <v/>
      </c>
      <c r="FE1859" s="568"/>
      <c r="FG1859" s="187" t="str">
        <f t="shared" ca="1" si="276"/>
        <v/>
      </c>
      <c r="FH1859" s="568" t="str">
        <f t="shared" ca="1" si="277"/>
        <v/>
      </c>
      <c r="FI1859" s="568"/>
      <c r="FJ1859" s="568" t="str">
        <f t="shared" ca="1" si="278"/>
        <v/>
      </c>
      <c r="FK1859" s="568"/>
      <c r="FL1859" s="568" t="str">
        <f t="shared" ca="1" si="279"/>
        <v/>
      </c>
      <c r="FM1859" s="568"/>
      <c r="FN1859" s="568" t="str">
        <f t="shared" ca="1" si="280"/>
        <v/>
      </c>
      <c r="FO1859" s="568"/>
    </row>
    <row r="1860" spans="1:171" hidden="1">
      <c r="A1860" s="22">
        <v>88</v>
      </c>
      <c r="B1860" s="22" t="str">
        <f ca="1">IF(ISERROR(INDEX(WS,ROWS($A$1773:$A1860))),"",MID(INDEX(WS,ROWS($A$1773:$A1860)), FIND("]",INDEX(WS,ROWS($A$1773:$A1860)))+1,32))&amp;T(NOW())</f>
        <v/>
      </c>
      <c r="C1860" s="187" t="str">
        <f t="shared" ca="1" si="196"/>
        <v/>
      </c>
      <c r="D1860" s="568" t="str">
        <f t="shared" ca="1" si="197"/>
        <v/>
      </c>
      <c r="E1860" s="568"/>
      <c r="F1860" s="568" t="str">
        <f t="shared" ca="1" si="198"/>
        <v/>
      </c>
      <c r="G1860" s="568"/>
      <c r="H1860" s="568" t="str">
        <f t="shared" ca="1" si="199"/>
        <v/>
      </c>
      <c r="I1860" s="568"/>
      <c r="J1860" s="568" t="str">
        <f t="shared" ca="1" si="200"/>
        <v/>
      </c>
      <c r="K1860" s="568"/>
      <c r="M1860" s="187" t="str">
        <f t="shared" ca="1" si="201"/>
        <v/>
      </c>
      <c r="N1860" s="568" t="str">
        <f t="shared" ca="1" si="202"/>
        <v/>
      </c>
      <c r="O1860" s="568"/>
      <c r="P1860" s="568" t="str">
        <f t="shared" ca="1" si="203"/>
        <v/>
      </c>
      <c r="Q1860" s="568"/>
      <c r="R1860" s="568" t="str">
        <f t="shared" ca="1" si="204"/>
        <v/>
      </c>
      <c r="S1860" s="568"/>
      <c r="T1860" s="568" t="str">
        <f t="shared" ca="1" si="205"/>
        <v/>
      </c>
      <c r="U1860" s="568"/>
      <c r="W1860" s="187" t="str">
        <f t="shared" ca="1" si="206"/>
        <v/>
      </c>
      <c r="X1860" s="568" t="str">
        <f t="shared" ca="1" si="207"/>
        <v/>
      </c>
      <c r="Y1860" s="568"/>
      <c r="Z1860" s="568" t="str">
        <f t="shared" ca="1" si="208"/>
        <v/>
      </c>
      <c r="AA1860" s="568"/>
      <c r="AB1860" s="568" t="str">
        <f t="shared" ca="1" si="209"/>
        <v/>
      </c>
      <c r="AC1860" s="568"/>
      <c r="AD1860" s="568" t="str">
        <f t="shared" ca="1" si="210"/>
        <v/>
      </c>
      <c r="AE1860" s="568"/>
      <c r="AG1860" s="187" t="str">
        <f t="shared" ca="1" si="211"/>
        <v/>
      </c>
      <c r="AH1860" s="568" t="str">
        <f t="shared" ca="1" si="212"/>
        <v/>
      </c>
      <c r="AI1860" s="568"/>
      <c r="AJ1860" s="568" t="str">
        <f t="shared" ca="1" si="213"/>
        <v/>
      </c>
      <c r="AK1860" s="568"/>
      <c r="AL1860" s="568" t="str">
        <f t="shared" ca="1" si="214"/>
        <v/>
      </c>
      <c r="AM1860" s="568"/>
      <c r="AN1860" s="568" t="str">
        <f t="shared" ca="1" si="215"/>
        <v/>
      </c>
      <c r="AO1860" s="568"/>
      <c r="AQ1860" s="187" t="str">
        <f t="shared" ca="1" si="216"/>
        <v/>
      </c>
      <c r="AR1860" s="568" t="str">
        <f t="shared" ca="1" si="217"/>
        <v/>
      </c>
      <c r="AS1860" s="568"/>
      <c r="AT1860" s="568" t="str">
        <f t="shared" ca="1" si="218"/>
        <v/>
      </c>
      <c r="AU1860" s="568"/>
      <c r="AV1860" s="568" t="str">
        <f t="shared" ca="1" si="219"/>
        <v/>
      </c>
      <c r="AW1860" s="568"/>
      <c r="AX1860" s="568" t="str">
        <f t="shared" ca="1" si="220"/>
        <v/>
      </c>
      <c r="AY1860" s="568"/>
      <c r="BA1860" s="187" t="str">
        <f t="shared" ca="1" si="221"/>
        <v/>
      </c>
      <c r="BB1860" s="568" t="str">
        <f t="shared" ca="1" si="222"/>
        <v/>
      </c>
      <c r="BC1860" s="568"/>
      <c r="BD1860" s="568" t="str">
        <f t="shared" ca="1" si="223"/>
        <v/>
      </c>
      <c r="BE1860" s="568"/>
      <c r="BF1860" s="568" t="str">
        <f t="shared" ca="1" si="224"/>
        <v/>
      </c>
      <c r="BG1860" s="568"/>
      <c r="BH1860" s="568" t="str">
        <f t="shared" ca="1" si="225"/>
        <v/>
      </c>
      <c r="BI1860" s="568"/>
      <c r="BK1860" s="187" t="str">
        <f t="shared" ca="1" si="226"/>
        <v/>
      </c>
      <c r="BL1860" s="568" t="str">
        <f t="shared" ca="1" si="227"/>
        <v/>
      </c>
      <c r="BM1860" s="568"/>
      <c r="BN1860" s="568" t="str">
        <f t="shared" ca="1" si="228"/>
        <v/>
      </c>
      <c r="BO1860" s="568"/>
      <c r="BP1860" s="568" t="str">
        <f t="shared" ca="1" si="229"/>
        <v/>
      </c>
      <c r="BQ1860" s="568"/>
      <c r="BR1860" s="568" t="str">
        <f t="shared" ca="1" si="230"/>
        <v/>
      </c>
      <c r="BS1860" s="568"/>
      <c r="BU1860" s="187" t="str">
        <f t="shared" ca="1" si="231"/>
        <v/>
      </c>
      <c r="BV1860" s="568" t="str">
        <f t="shared" ca="1" si="232"/>
        <v/>
      </c>
      <c r="BW1860" s="568"/>
      <c r="BX1860" s="568" t="str">
        <f t="shared" ca="1" si="233"/>
        <v/>
      </c>
      <c r="BY1860" s="568"/>
      <c r="BZ1860" s="568" t="str">
        <f t="shared" ca="1" si="234"/>
        <v/>
      </c>
      <c r="CA1860" s="568"/>
      <c r="CB1860" s="568" t="str">
        <f t="shared" ca="1" si="235"/>
        <v/>
      </c>
      <c r="CC1860" s="568"/>
      <c r="CE1860" s="187" t="str">
        <f t="shared" ca="1" si="236"/>
        <v/>
      </c>
      <c r="CF1860" s="568" t="str">
        <f t="shared" ca="1" si="237"/>
        <v/>
      </c>
      <c r="CG1860" s="568"/>
      <c r="CH1860" s="568" t="str">
        <f t="shared" ca="1" si="238"/>
        <v/>
      </c>
      <c r="CI1860" s="568"/>
      <c r="CJ1860" s="568" t="str">
        <f t="shared" ca="1" si="239"/>
        <v/>
      </c>
      <c r="CK1860" s="568"/>
      <c r="CL1860" s="568" t="str">
        <f t="shared" ca="1" si="240"/>
        <v/>
      </c>
      <c r="CM1860" s="568"/>
      <c r="CO1860" s="187" t="str">
        <f t="shared" ca="1" si="241"/>
        <v/>
      </c>
      <c r="CP1860" s="568" t="str">
        <f t="shared" ca="1" si="242"/>
        <v/>
      </c>
      <c r="CQ1860" s="568"/>
      <c r="CR1860" s="568" t="str">
        <f t="shared" ca="1" si="243"/>
        <v/>
      </c>
      <c r="CS1860" s="568"/>
      <c r="CT1860" s="568" t="str">
        <f t="shared" ca="1" si="244"/>
        <v/>
      </c>
      <c r="CU1860" s="568"/>
      <c r="CV1860" s="568" t="str">
        <f t="shared" ca="1" si="245"/>
        <v/>
      </c>
      <c r="CW1860" s="568"/>
      <c r="CY1860" s="187" t="str">
        <f t="shared" ca="1" si="246"/>
        <v/>
      </c>
      <c r="CZ1860" s="568" t="str">
        <f t="shared" ca="1" si="247"/>
        <v/>
      </c>
      <c r="DA1860" s="568"/>
      <c r="DB1860" s="568" t="str">
        <f t="shared" ca="1" si="248"/>
        <v/>
      </c>
      <c r="DC1860" s="568"/>
      <c r="DD1860" s="568" t="str">
        <f t="shared" ca="1" si="249"/>
        <v/>
      </c>
      <c r="DE1860" s="568"/>
      <c r="DF1860" s="568" t="str">
        <f t="shared" ca="1" si="250"/>
        <v/>
      </c>
      <c r="DG1860" s="568"/>
      <c r="DI1860" s="187" t="str">
        <f t="shared" ca="1" si="251"/>
        <v/>
      </c>
      <c r="DJ1860" s="568" t="str">
        <f t="shared" ca="1" si="252"/>
        <v/>
      </c>
      <c r="DK1860" s="568"/>
      <c r="DL1860" s="568" t="str">
        <f t="shared" ca="1" si="253"/>
        <v/>
      </c>
      <c r="DM1860" s="568"/>
      <c r="DN1860" s="568" t="str">
        <f t="shared" ca="1" si="254"/>
        <v/>
      </c>
      <c r="DO1860" s="568"/>
      <c r="DP1860" s="568" t="str">
        <f t="shared" ca="1" si="255"/>
        <v/>
      </c>
      <c r="DQ1860" s="568"/>
      <c r="DS1860" s="187" t="str">
        <f t="shared" ca="1" si="256"/>
        <v/>
      </c>
      <c r="DT1860" s="568" t="str">
        <f t="shared" ca="1" si="257"/>
        <v/>
      </c>
      <c r="DU1860" s="568"/>
      <c r="DV1860" s="568" t="str">
        <f t="shared" ca="1" si="258"/>
        <v/>
      </c>
      <c r="DW1860" s="568"/>
      <c r="DX1860" s="568" t="str">
        <f t="shared" ca="1" si="259"/>
        <v/>
      </c>
      <c r="DY1860" s="568"/>
      <c r="DZ1860" s="568" t="str">
        <f t="shared" ca="1" si="260"/>
        <v/>
      </c>
      <c r="EA1860" s="568"/>
      <c r="EC1860" s="187" t="str">
        <f t="shared" ca="1" si="261"/>
        <v/>
      </c>
      <c r="ED1860" s="568" t="str">
        <f t="shared" ca="1" si="262"/>
        <v/>
      </c>
      <c r="EE1860" s="568"/>
      <c r="EF1860" s="568" t="str">
        <f t="shared" ca="1" si="263"/>
        <v/>
      </c>
      <c r="EG1860" s="568"/>
      <c r="EH1860" s="568" t="str">
        <f t="shared" ca="1" si="264"/>
        <v/>
      </c>
      <c r="EI1860" s="568"/>
      <c r="EJ1860" s="568" t="str">
        <f t="shared" ca="1" si="265"/>
        <v/>
      </c>
      <c r="EK1860" s="568"/>
      <c r="EM1860" s="187" t="str">
        <f t="shared" ca="1" si="266"/>
        <v/>
      </c>
      <c r="EN1860" s="568" t="str">
        <f t="shared" ca="1" si="267"/>
        <v/>
      </c>
      <c r="EO1860" s="568"/>
      <c r="EP1860" s="568" t="str">
        <f t="shared" ca="1" si="268"/>
        <v/>
      </c>
      <c r="EQ1860" s="568"/>
      <c r="ER1860" s="568" t="str">
        <f t="shared" ca="1" si="269"/>
        <v/>
      </c>
      <c r="ES1860" s="568"/>
      <c r="ET1860" s="568" t="str">
        <f t="shared" ca="1" si="270"/>
        <v/>
      </c>
      <c r="EU1860" s="568"/>
      <c r="EW1860" s="187" t="str">
        <f t="shared" ca="1" si="271"/>
        <v/>
      </c>
      <c r="EX1860" s="568" t="str">
        <f t="shared" ca="1" si="272"/>
        <v/>
      </c>
      <c r="EY1860" s="568"/>
      <c r="EZ1860" s="568" t="str">
        <f t="shared" ca="1" si="273"/>
        <v/>
      </c>
      <c r="FA1860" s="568"/>
      <c r="FB1860" s="568" t="str">
        <f t="shared" ca="1" si="274"/>
        <v/>
      </c>
      <c r="FC1860" s="568"/>
      <c r="FD1860" s="568" t="str">
        <f t="shared" ca="1" si="275"/>
        <v/>
      </c>
      <c r="FE1860" s="568"/>
      <c r="FG1860" s="187" t="str">
        <f t="shared" ca="1" si="276"/>
        <v/>
      </c>
      <c r="FH1860" s="568" t="str">
        <f t="shared" ca="1" si="277"/>
        <v/>
      </c>
      <c r="FI1860" s="568"/>
      <c r="FJ1860" s="568" t="str">
        <f t="shared" ca="1" si="278"/>
        <v/>
      </c>
      <c r="FK1860" s="568"/>
      <c r="FL1860" s="568" t="str">
        <f t="shared" ca="1" si="279"/>
        <v/>
      </c>
      <c r="FM1860" s="568"/>
      <c r="FN1860" s="568" t="str">
        <f t="shared" ca="1" si="280"/>
        <v/>
      </c>
      <c r="FO1860" s="568"/>
    </row>
    <row r="1861" spans="1:171" hidden="1">
      <c r="A1861" s="22">
        <v>89</v>
      </c>
      <c r="B1861" s="22" t="str">
        <f ca="1">IF(ISERROR(INDEX(WS,ROWS($A$1773:$A1861))),"",MID(INDEX(WS,ROWS($A$1773:$A1861)), FIND("]",INDEX(WS,ROWS($A$1773:$A1861)))+1,32))&amp;T(NOW())</f>
        <v/>
      </c>
      <c r="C1861" s="187" t="str">
        <f t="shared" ca="1" si="196"/>
        <v/>
      </c>
      <c r="D1861" s="568" t="str">
        <f t="shared" ca="1" si="197"/>
        <v/>
      </c>
      <c r="E1861" s="568"/>
      <c r="F1861" s="568" t="str">
        <f t="shared" ca="1" si="198"/>
        <v/>
      </c>
      <c r="G1861" s="568"/>
      <c r="H1861" s="568" t="str">
        <f t="shared" ca="1" si="199"/>
        <v/>
      </c>
      <c r="I1861" s="568"/>
      <c r="J1861" s="568" t="str">
        <f t="shared" ca="1" si="200"/>
        <v/>
      </c>
      <c r="K1861" s="568"/>
      <c r="M1861" s="187" t="str">
        <f t="shared" ca="1" si="201"/>
        <v/>
      </c>
      <c r="N1861" s="568" t="str">
        <f t="shared" ca="1" si="202"/>
        <v/>
      </c>
      <c r="O1861" s="568"/>
      <c r="P1861" s="568" t="str">
        <f t="shared" ca="1" si="203"/>
        <v/>
      </c>
      <c r="Q1861" s="568"/>
      <c r="R1861" s="568" t="str">
        <f t="shared" ca="1" si="204"/>
        <v/>
      </c>
      <c r="S1861" s="568"/>
      <c r="T1861" s="568" t="str">
        <f t="shared" ca="1" si="205"/>
        <v/>
      </c>
      <c r="U1861" s="568"/>
      <c r="W1861" s="187" t="str">
        <f t="shared" ca="1" si="206"/>
        <v/>
      </c>
      <c r="X1861" s="568" t="str">
        <f t="shared" ca="1" si="207"/>
        <v/>
      </c>
      <c r="Y1861" s="568"/>
      <c r="Z1861" s="568" t="str">
        <f t="shared" ca="1" si="208"/>
        <v/>
      </c>
      <c r="AA1861" s="568"/>
      <c r="AB1861" s="568" t="str">
        <f t="shared" ca="1" si="209"/>
        <v/>
      </c>
      <c r="AC1861" s="568"/>
      <c r="AD1861" s="568" t="str">
        <f t="shared" ca="1" si="210"/>
        <v/>
      </c>
      <c r="AE1861" s="568"/>
      <c r="AG1861" s="187" t="str">
        <f t="shared" ca="1" si="211"/>
        <v/>
      </c>
      <c r="AH1861" s="568" t="str">
        <f t="shared" ca="1" si="212"/>
        <v/>
      </c>
      <c r="AI1861" s="568"/>
      <c r="AJ1861" s="568" t="str">
        <f t="shared" ca="1" si="213"/>
        <v/>
      </c>
      <c r="AK1861" s="568"/>
      <c r="AL1861" s="568" t="str">
        <f t="shared" ca="1" si="214"/>
        <v/>
      </c>
      <c r="AM1861" s="568"/>
      <c r="AN1861" s="568" t="str">
        <f t="shared" ca="1" si="215"/>
        <v/>
      </c>
      <c r="AO1861" s="568"/>
      <c r="AQ1861" s="187" t="str">
        <f t="shared" ca="1" si="216"/>
        <v/>
      </c>
      <c r="AR1861" s="568" t="str">
        <f t="shared" ca="1" si="217"/>
        <v/>
      </c>
      <c r="AS1861" s="568"/>
      <c r="AT1861" s="568" t="str">
        <f t="shared" ca="1" si="218"/>
        <v/>
      </c>
      <c r="AU1861" s="568"/>
      <c r="AV1861" s="568" t="str">
        <f t="shared" ca="1" si="219"/>
        <v/>
      </c>
      <c r="AW1861" s="568"/>
      <c r="AX1861" s="568" t="str">
        <f t="shared" ca="1" si="220"/>
        <v/>
      </c>
      <c r="AY1861" s="568"/>
      <c r="BA1861" s="187" t="str">
        <f t="shared" ca="1" si="221"/>
        <v/>
      </c>
      <c r="BB1861" s="568" t="str">
        <f t="shared" ca="1" si="222"/>
        <v/>
      </c>
      <c r="BC1861" s="568"/>
      <c r="BD1861" s="568" t="str">
        <f t="shared" ca="1" si="223"/>
        <v/>
      </c>
      <c r="BE1861" s="568"/>
      <c r="BF1861" s="568" t="str">
        <f t="shared" ca="1" si="224"/>
        <v/>
      </c>
      <c r="BG1861" s="568"/>
      <c r="BH1861" s="568" t="str">
        <f t="shared" ca="1" si="225"/>
        <v/>
      </c>
      <c r="BI1861" s="568"/>
      <c r="BK1861" s="187" t="str">
        <f t="shared" ca="1" si="226"/>
        <v/>
      </c>
      <c r="BL1861" s="568" t="str">
        <f t="shared" ca="1" si="227"/>
        <v/>
      </c>
      <c r="BM1861" s="568"/>
      <c r="BN1861" s="568" t="str">
        <f t="shared" ca="1" si="228"/>
        <v/>
      </c>
      <c r="BO1861" s="568"/>
      <c r="BP1861" s="568" t="str">
        <f t="shared" ca="1" si="229"/>
        <v/>
      </c>
      <c r="BQ1861" s="568"/>
      <c r="BR1861" s="568" t="str">
        <f t="shared" ca="1" si="230"/>
        <v/>
      </c>
      <c r="BS1861" s="568"/>
      <c r="BU1861" s="187" t="str">
        <f t="shared" ca="1" si="231"/>
        <v/>
      </c>
      <c r="BV1861" s="568" t="str">
        <f t="shared" ca="1" si="232"/>
        <v/>
      </c>
      <c r="BW1861" s="568"/>
      <c r="BX1861" s="568" t="str">
        <f t="shared" ca="1" si="233"/>
        <v/>
      </c>
      <c r="BY1861" s="568"/>
      <c r="BZ1861" s="568" t="str">
        <f t="shared" ca="1" si="234"/>
        <v/>
      </c>
      <c r="CA1861" s="568"/>
      <c r="CB1861" s="568" t="str">
        <f t="shared" ca="1" si="235"/>
        <v/>
      </c>
      <c r="CC1861" s="568"/>
      <c r="CE1861" s="187" t="str">
        <f t="shared" ca="1" si="236"/>
        <v/>
      </c>
      <c r="CF1861" s="568" t="str">
        <f t="shared" ca="1" si="237"/>
        <v/>
      </c>
      <c r="CG1861" s="568"/>
      <c r="CH1861" s="568" t="str">
        <f t="shared" ca="1" si="238"/>
        <v/>
      </c>
      <c r="CI1861" s="568"/>
      <c r="CJ1861" s="568" t="str">
        <f t="shared" ca="1" si="239"/>
        <v/>
      </c>
      <c r="CK1861" s="568"/>
      <c r="CL1861" s="568" t="str">
        <f t="shared" ca="1" si="240"/>
        <v/>
      </c>
      <c r="CM1861" s="568"/>
      <c r="CO1861" s="187" t="str">
        <f t="shared" ca="1" si="241"/>
        <v/>
      </c>
      <c r="CP1861" s="568" t="str">
        <f t="shared" ca="1" si="242"/>
        <v/>
      </c>
      <c r="CQ1861" s="568"/>
      <c r="CR1861" s="568" t="str">
        <f t="shared" ca="1" si="243"/>
        <v/>
      </c>
      <c r="CS1861" s="568"/>
      <c r="CT1861" s="568" t="str">
        <f t="shared" ca="1" si="244"/>
        <v/>
      </c>
      <c r="CU1861" s="568"/>
      <c r="CV1861" s="568" t="str">
        <f t="shared" ca="1" si="245"/>
        <v/>
      </c>
      <c r="CW1861" s="568"/>
      <c r="CY1861" s="187" t="str">
        <f t="shared" ca="1" si="246"/>
        <v/>
      </c>
      <c r="CZ1861" s="568" t="str">
        <f t="shared" ca="1" si="247"/>
        <v/>
      </c>
      <c r="DA1861" s="568"/>
      <c r="DB1861" s="568" t="str">
        <f t="shared" ca="1" si="248"/>
        <v/>
      </c>
      <c r="DC1861" s="568"/>
      <c r="DD1861" s="568" t="str">
        <f t="shared" ca="1" si="249"/>
        <v/>
      </c>
      <c r="DE1861" s="568"/>
      <c r="DF1861" s="568" t="str">
        <f t="shared" ca="1" si="250"/>
        <v/>
      </c>
      <c r="DG1861" s="568"/>
      <c r="DI1861" s="187" t="str">
        <f t="shared" ca="1" si="251"/>
        <v/>
      </c>
      <c r="DJ1861" s="568" t="str">
        <f t="shared" ca="1" si="252"/>
        <v/>
      </c>
      <c r="DK1861" s="568"/>
      <c r="DL1861" s="568" t="str">
        <f t="shared" ca="1" si="253"/>
        <v/>
      </c>
      <c r="DM1861" s="568"/>
      <c r="DN1861" s="568" t="str">
        <f t="shared" ca="1" si="254"/>
        <v/>
      </c>
      <c r="DO1861" s="568"/>
      <c r="DP1861" s="568" t="str">
        <f t="shared" ca="1" si="255"/>
        <v/>
      </c>
      <c r="DQ1861" s="568"/>
      <c r="DS1861" s="187" t="str">
        <f t="shared" ca="1" si="256"/>
        <v/>
      </c>
      <c r="DT1861" s="568" t="str">
        <f t="shared" ca="1" si="257"/>
        <v/>
      </c>
      <c r="DU1861" s="568"/>
      <c r="DV1861" s="568" t="str">
        <f t="shared" ca="1" si="258"/>
        <v/>
      </c>
      <c r="DW1861" s="568"/>
      <c r="DX1861" s="568" t="str">
        <f t="shared" ca="1" si="259"/>
        <v/>
      </c>
      <c r="DY1861" s="568"/>
      <c r="DZ1861" s="568" t="str">
        <f t="shared" ca="1" si="260"/>
        <v/>
      </c>
      <c r="EA1861" s="568"/>
      <c r="EC1861" s="187" t="str">
        <f t="shared" ca="1" si="261"/>
        <v/>
      </c>
      <c r="ED1861" s="568" t="str">
        <f t="shared" ca="1" si="262"/>
        <v/>
      </c>
      <c r="EE1861" s="568"/>
      <c r="EF1861" s="568" t="str">
        <f t="shared" ca="1" si="263"/>
        <v/>
      </c>
      <c r="EG1861" s="568"/>
      <c r="EH1861" s="568" t="str">
        <f t="shared" ca="1" si="264"/>
        <v/>
      </c>
      <c r="EI1861" s="568"/>
      <c r="EJ1861" s="568" t="str">
        <f t="shared" ca="1" si="265"/>
        <v/>
      </c>
      <c r="EK1861" s="568"/>
      <c r="EM1861" s="187" t="str">
        <f t="shared" ca="1" si="266"/>
        <v/>
      </c>
      <c r="EN1861" s="568" t="str">
        <f t="shared" ca="1" si="267"/>
        <v/>
      </c>
      <c r="EO1861" s="568"/>
      <c r="EP1861" s="568" t="str">
        <f t="shared" ca="1" si="268"/>
        <v/>
      </c>
      <c r="EQ1861" s="568"/>
      <c r="ER1861" s="568" t="str">
        <f t="shared" ca="1" si="269"/>
        <v/>
      </c>
      <c r="ES1861" s="568"/>
      <c r="ET1861" s="568" t="str">
        <f t="shared" ca="1" si="270"/>
        <v/>
      </c>
      <c r="EU1861" s="568"/>
      <c r="EW1861" s="187" t="str">
        <f t="shared" ca="1" si="271"/>
        <v/>
      </c>
      <c r="EX1861" s="568" t="str">
        <f t="shared" ca="1" si="272"/>
        <v/>
      </c>
      <c r="EY1861" s="568"/>
      <c r="EZ1861" s="568" t="str">
        <f t="shared" ca="1" si="273"/>
        <v/>
      </c>
      <c r="FA1861" s="568"/>
      <c r="FB1861" s="568" t="str">
        <f t="shared" ca="1" si="274"/>
        <v/>
      </c>
      <c r="FC1861" s="568"/>
      <c r="FD1861" s="568" t="str">
        <f t="shared" ca="1" si="275"/>
        <v/>
      </c>
      <c r="FE1861" s="568"/>
      <c r="FG1861" s="187" t="str">
        <f t="shared" ca="1" si="276"/>
        <v/>
      </c>
      <c r="FH1861" s="568" t="str">
        <f t="shared" ca="1" si="277"/>
        <v/>
      </c>
      <c r="FI1861" s="568"/>
      <c r="FJ1861" s="568" t="str">
        <f t="shared" ca="1" si="278"/>
        <v/>
      </c>
      <c r="FK1861" s="568"/>
      <c r="FL1861" s="568" t="str">
        <f t="shared" ca="1" si="279"/>
        <v/>
      </c>
      <c r="FM1861" s="568"/>
      <c r="FN1861" s="568" t="str">
        <f t="shared" ca="1" si="280"/>
        <v/>
      </c>
      <c r="FO1861" s="568"/>
    </row>
    <row r="1862" spans="1:171" hidden="1">
      <c r="A1862" s="22">
        <v>90</v>
      </c>
      <c r="B1862" s="22" t="str">
        <f ca="1">IF(ISERROR(INDEX(WS,ROWS($A$1773:$A1862))),"",MID(INDEX(WS,ROWS($A$1773:$A1862)), FIND("]",INDEX(WS,ROWS($A$1773:$A1862)))+1,32))&amp;T(NOW())</f>
        <v/>
      </c>
      <c r="C1862" s="187" t="str">
        <f t="shared" ca="1" si="196"/>
        <v/>
      </c>
      <c r="D1862" s="568" t="str">
        <f t="shared" ca="1" si="197"/>
        <v/>
      </c>
      <c r="E1862" s="568"/>
      <c r="F1862" s="568" t="str">
        <f t="shared" ca="1" si="198"/>
        <v/>
      </c>
      <c r="G1862" s="568"/>
      <c r="H1862" s="568" t="str">
        <f t="shared" ca="1" si="199"/>
        <v/>
      </c>
      <c r="I1862" s="568"/>
      <c r="J1862" s="568" t="str">
        <f t="shared" ca="1" si="200"/>
        <v/>
      </c>
      <c r="K1862" s="568"/>
      <c r="M1862" s="187" t="str">
        <f t="shared" ca="1" si="201"/>
        <v/>
      </c>
      <c r="N1862" s="568" t="str">
        <f t="shared" ca="1" si="202"/>
        <v/>
      </c>
      <c r="O1862" s="568"/>
      <c r="P1862" s="568" t="str">
        <f t="shared" ca="1" si="203"/>
        <v/>
      </c>
      <c r="Q1862" s="568"/>
      <c r="R1862" s="568" t="str">
        <f t="shared" ca="1" si="204"/>
        <v/>
      </c>
      <c r="S1862" s="568"/>
      <c r="T1862" s="568" t="str">
        <f t="shared" ca="1" si="205"/>
        <v/>
      </c>
      <c r="U1862" s="568"/>
      <c r="W1862" s="187" t="str">
        <f t="shared" ca="1" si="206"/>
        <v/>
      </c>
      <c r="X1862" s="568" t="str">
        <f t="shared" ca="1" si="207"/>
        <v/>
      </c>
      <c r="Y1862" s="568"/>
      <c r="Z1862" s="568" t="str">
        <f t="shared" ca="1" si="208"/>
        <v/>
      </c>
      <c r="AA1862" s="568"/>
      <c r="AB1862" s="568" t="str">
        <f t="shared" ca="1" si="209"/>
        <v/>
      </c>
      <c r="AC1862" s="568"/>
      <c r="AD1862" s="568" t="str">
        <f t="shared" ca="1" si="210"/>
        <v/>
      </c>
      <c r="AE1862" s="568"/>
      <c r="AG1862" s="187" t="str">
        <f t="shared" ca="1" si="211"/>
        <v/>
      </c>
      <c r="AH1862" s="568" t="str">
        <f t="shared" ca="1" si="212"/>
        <v/>
      </c>
      <c r="AI1862" s="568"/>
      <c r="AJ1862" s="568" t="str">
        <f t="shared" ca="1" si="213"/>
        <v/>
      </c>
      <c r="AK1862" s="568"/>
      <c r="AL1862" s="568" t="str">
        <f t="shared" ca="1" si="214"/>
        <v/>
      </c>
      <c r="AM1862" s="568"/>
      <c r="AN1862" s="568" t="str">
        <f t="shared" ca="1" si="215"/>
        <v/>
      </c>
      <c r="AO1862" s="568"/>
      <c r="AQ1862" s="187" t="str">
        <f t="shared" ca="1" si="216"/>
        <v/>
      </c>
      <c r="AR1862" s="568" t="str">
        <f t="shared" ca="1" si="217"/>
        <v/>
      </c>
      <c r="AS1862" s="568"/>
      <c r="AT1862" s="568" t="str">
        <f t="shared" ca="1" si="218"/>
        <v/>
      </c>
      <c r="AU1862" s="568"/>
      <c r="AV1862" s="568" t="str">
        <f t="shared" ca="1" si="219"/>
        <v/>
      </c>
      <c r="AW1862" s="568"/>
      <c r="AX1862" s="568" t="str">
        <f t="shared" ca="1" si="220"/>
        <v/>
      </c>
      <c r="AY1862" s="568"/>
      <c r="BA1862" s="187" t="str">
        <f t="shared" ca="1" si="221"/>
        <v/>
      </c>
      <c r="BB1862" s="568" t="str">
        <f t="shared" ca="1" si="222"/>
        <v/>
      </c>
      <c r="BC1862" s="568"/>
      <c r="BD1862" s="568" t="str">
        <f t="shared" ca="1" si="223"/>
        <v/>
      </c>
      <c r="BE1862" s="568"/>
      <c r="BF1862" s="568" t="str">
        <f t="shared" ca="1" si="224"/>
        <v/>
      </c>
      <c r="BG1862" s="568"/>
      <c r="BH1862" s="568" t="str">
        <f t="shared" ca="1" si="225"/>
        <v/>
      </c>
      <c r="BI1862" s="568"/>
      <c r="BK1862" s="187" t="str">
        <f t="shared" ca="1" si="226"/>
        <v/>
      </c>
      <c r="BL1862" s="568" t="str">
        <f t="shared" ca="1" si="227"/>
        <v/>
      </c>
      <c r="BM1862" s="568"/>
      <c r="BN1862" s="568" t="str">
        <f t="shared" ca="1" si="228"/>
        <v/>
      </c>
      <c r="BO1862" s="568"/>
      <c r="BP1862" s="568" t="str">
        <f t="shared" ca="1" si="229"/>
        <v/>
      </c>
      <c r="BQ1862" s="568"/>
      <c r="BR1862" s="568" t="str">
        <f t="shared" ca="1" si="230"/>
        <v/>
      </c>
      <c r="BS1862" s="568"/>
      <c r="BU1862" s="187" t="str">
        <f t="shared" ca="1" si="231"/>
        <v/>
      </c>
      <c r="BV1862" s="568" t="str">
        <f t="shared" ca="1" si="232"/>
        <v/>
      </c>
      <c r="BW1862" s="568"/>
      <c r="BX1862" s="568" t="str">
        <f t="shared" ca="1" si="233"/>
        <v/>
      </c>
      <c r="BY1862" s="568"/>
      <c r="BZ1862" s="568" t="str">
        <f t="shared" ca="1" si="234"/>
        <v/>
      </c>
      <c r="CA1862" s="568"/>
      <c r="CB1862" s="568" t="str">
        <f t="shared" ca="1" si="235"/>
        <v/>
      </c>
      <c r="CC1862" s="568"/>
      <c r="CE1862" s="187" t="str">
        <f t="shared" ca="1" si="236"/>
        <v/>
      </c>
      <c r="CF1862" s="568" t="str">
        <f t="shared" ca="1" si="237"/>
        <v/>
      </c>
      <c r="CG1862" s="568"/>
      <c r="CH1862" s="568" t="str">
        <f t="shared" ca="1" si="238"/>
        <v/>
      </c>
      <c r="CI1862" s="568"/>
      <c r="CJ1862" s="568" t="str">
        <f t="shared" ca="1" si="239"/>
        <v/>
      </c>
      <c r="CK1862" s="568"/>
      <c r="CL1862" s="568" t="str">
        <f t="shared" ca="1" si="240"/>
        <v/>
      </c>
      <c r="CM1862" s="568"/>
      <c r="CO1862" s="187" t="str">
        <f t="shared" ca="1" si="241"/>
        <v/>
      </c>
      <c r="CP1862" s="568" t="str">
        <f t="shared" ca="1" si="242"/>
        <v/>
      </c>
      <c r="CQ1862" s="568"/>
      <c r="CR1862" s="568" t="str">
        <f t="shared" ca="1" si="243"/>
        <v/>
      </c>
      <c r="CS1862" s="568"/>
      <c r="CT1862" s="568" t="str">
        <f t="shared" ca="1" si="244"/>
        <v/>
      </c>
      <c r="CU1862" s="568"/>
      <c r="CV1862" s="568" t="str">
        <f t="shared" ca="1" si="245"/>
        <v/>
      </c>
      <c r="CW1862" s="568"/>
      <c r="CY1862" s="187" t="str">
        <f t="shared" ca="1" si="246"/>
        <v/>
      </c>
      <c r="CZ1862" s="568" t="str">
        <f t="shared" ca="1" si="247"/>
        <v/>
      </c>
      <c r="DA1862" s="568"/>
      <c r="DB1862" s="568" t="str">
        <f t="shared" ca="1" si="248"/>
        <v/>
      </c>
      <c r="DC1862" s="568"/>
      <c r="DD1862" s="568" t="str">
        <f t="shared" ca="1" si="249"/>
        <v/>
      </c>
      <c r="DE1862" s="568"/>
      <c r="DF1862" s="568" t="str">
        <f t="shared" ca="1" si="250"/>
        <v/>
      </c>
      <c r="DG1862" s="568"/>
      <c r="DI1862" s="187" t="str">
        <f t="shared" ca="1" si="251"/>
        <v/>
      </c>
      <c r="DJ1862" s="568" t="str">
        <f t="shared" ca="1" si="252"/>
        <v/>
      </c>
      <c r="DK1862" s="568"/>
      <c r="DL1862" s="568" t="str">
        <f t="shared" ca="1" si="253"/>
        <v/>
      </c>
      <c r="DM1862" s="568"/>
      <c r="DN1862" s="568" t="str">
        <f t="shared" ca="1" si="254"/>
        <v/>
      </c>
      <c r="DO1862" s="568"/>
      <c r="DP1862" s="568" t="str">
        <f t="shared" ca="1" si="255"/>
        <v/>
      </c>
      <c r="DQ1862" s="568"/>
      <c r="DS1862" s="187" t="str">
        <f t="shared" ca="1" si="256"/>
        <v/>
      </c>
      <c r="DT1862" s="568" t="str">
        <f t="shared" ca="1" si="257"/>
        <v/>
      </c>
      <c r="DU1862" s="568"/>
      <c r="DV1862" s="568" t="str">
        <f t="shared" ca="1" si="258"/>
        <v/>
      </c>
      <c r="DW1862" s="568"/>
      <c r="DX1862" s="568" t="str">
        <f t="shared" ca="1" si="259"/>
        <v/>
      </c>
      <c r="DY1862" s="568"/>
      <c r="DZ1862" s="568" t="str">
        <f t="shared" ca="1" si="260"/>
        <v/>
      </c>
      <c r="EA1862" s="568"/>
      <c r="EC1862" s="187" t="str">
        <f t="shared" ca="1" si="261"/>
        <v/>
      </c>
      <c r="ED1862" s="568" t="str">
        <f t="shared" ca="1" si="262"/>
        <v/>
      </c>
      <c r="EE1862" s="568"/>
      <c r="EF1862" s="568" t="str">
        <f t="shared" ca="1" si="263"/>
        <v/>
      </c>
      <c r="EG1862" s="568"/>
      <c r="EH1862" s="568" t="str">
        <f t="shared" ca="1" si="264"/>
        <v/>
      </c>
      <c r="EI1862" s="568"/>
      <c r="EJ1862" s="568" t="str">
        <f t="shared" ca="1" si="265"/>
        <v/>
      </c>
      <c r="EK1862" s="568"/>
      <c r="EM1862" s="187" t="str">
        <f t="shared" ca="1" si="266"/>
        <v/>
      </c>
      <c r="EN1862" s="568" t="str">
        <f t="shared" ca="1" si="267"/>
        <v/>
      </c>
      <c r="EO1862" s="568"/>
      <c r="EP1862" s="568" t="str">
        <f t="shared" ca="1" si="268"/>
        <v/>
      </c>
      <c r="EQ1862" s="568"/>
      <c r="ER1862" s="568" t="str">
        <f t="shared" ca="1" si="269"/>
        <v/>
      </c>
      <c r="ES1862" s="568"/>
      <c r="ET1862" s="568" t="str">
        <f t="shared" ca="1" si="270"/>
        <v/>
      </c>
      <c r="EU1862" s="568"/>
      <c r="EW1862" s="187" t="str">
        <f t="shared" ca="1" si="271"/>
        <v/>
      </c>
      <c r="EX1862" s="568" t="str">
        <f t="shared" ca="1" si="272"/>
        <v/>
      </c>
      <c r="EY1862" s="568"/>
      <c r="EZ1862" s="568" t="str">
        <f t="shared" ca="1" si="273"/>
        <v/>
      </c>
      <c r="FA1862" s="568"/>
      <c r="FB1862" s="568" t="str">
        <f t="shared" ca="1" si="274"/>
        <v/>
      </c>
      <c r="FC1862" s="568"/>
      <c r="FD1862" s="568" t="str">
        <f t="shared" ca="1" si="275"/>
        <v/>
      </c>
      <c r="FE1862" s="568"/>
      <c r="FG1862" s="187" t="str">
        <f t="shared" ca="1" si="276"/>
        <v/>
      </c>
      <c r="FH1862" s="568" t="str">
        <f t="shared" ca="1" si="277"/>
        <v/>
      </c>
      <c r="FI1862" s="568"/>
      <c r="FJ1862" s="568" t="str">
        <f t="shared" ca="1" si="278"/>
        <v/>
      </c>
      <c r="FK1862" s="568"/>
      <c r="FL1862" s="568" t="str">
        <f t="shared" ca="1" si="279"/>
        <v/>
      </c>
      <c r="FM1862" s="568"/>
      <c r="FN1862" s="568" t="str">
        <f t="shared" ca="1" si="280"/>
        <v/>
      </c>
      <c r="FO1862" s="568"/>
    </row>
    <row r="1863" spans="1:171" hidden="1">
      <c r="A1863" s="22">
        <v>91</v>
      </c>
      <c r="B1863" s="22" t="str">
        <f ca="1">IF(ISERROR(INDEX(WS,ROWS($A$1773:$A1863))),"",MID(INDEX(WS,ROWS($A$1773:$A1863)), FIND("]",INDEX(WS,ROWS($A$1773:$A1863)))+1,32))&amp;T(NOW())</f>
        <v/>
      </c>
      <c r="C1863" s="187" t="str">
        <f t="shared" ca="1" si="196"/>
        <v/>
      </c>
      <c r="D1863" s="568" t="str">
        <f t="shared" ca="1" si="197"/>
        <v/>
      </c>
      <c r="E1863" s="568"/>
      <c r="F1863" s="568" t="str">
        <f t="shared" ca="1" si="198"/>
        <v/>
      </c>
      <c r="G1863" s="568"/>
      <c r="H1863" s="568" t="str">
        <f t="shared" ca="1" si="199"/>
        <v/>
      </c>
      <c r="I1863" s="568"/>
      <c r="J1863" s="568" t="str">
        <f t="shared" ca="1" si="200"/>
        <v/>
      </c>
      <c r="K1863" s="568"/>
      <c r="M1863" s="187" t="str">
        <f t="shared" ca="1" si="201"/>
        <v/>
      </c>
      <c r="N1863" s="568" t="str">
        <f t="shared" ca="1" si="202"/>
        <v/>
      </c>
      <c r="O1863" s="568"/>
      <c r="P1863" s="568" t="str">
        <f t="shared" ca="1" si="203"/>
        <v/>
      </c>
      <c r="Q1863" s="568"/>
      <c r="R1863" s="568" t="str">
        <f t="shared" ca="1" si="204"/>
        <v/>
      </c>
      <c r="S1863" s="568"/>
      <c r="T1863" s="568" t="str">
        <f t="shared" ca="1" si="205"/>
        <v/>
      </c>
      <c r="U1863" s="568"/>
      <c r="W1863" s="187" t="str">
        <f t="shared" ca="1" si="206"/>
        <v/>
      </c>
      <c r="X1863" s="568" t="str">
        <f t="shared" ca="1" si="207"/>
        <v/>
      </c>
      <c r="Y1863" s="568"/>
      <c r="Z1863" s="568" t="str">
        <f t="shared" ca="1" si="208"/>
        <v/>
      </c>
      <c r="AA1863" s="568"/>
      <c r="AB1863" s="568" t="str">
        <f t="shared" ca="1" si="209"/>
        <v/>
      </c>
      <c r="AC1863" s="568"/>
      <c r="AD1863" s="568" t="str">
        <f t="shared" ca="1" si="210"/>
        <v/>
      </c>
      <c r="AE1863" s="568"/>
      <c r="AG1863" s="187" t="str">
        <f t="shared" ca="1" si="211"/>
        <v/>
      </c>
      <c r="AH1863" s="568" t="str">
        <f t="shared" ca="1" si="212"/>
        <v/>
      </c>
      <c r="AI1863" s="568"/>
      <c r="AJ1863" s="568" t="str">
        <f t="shared" ca="1" si="213"/>
        <v/>
      </c>
      <c r="AK1863" s="568"/>
      <c r="AL1863" s="568" t="str">
        <f t="shared" ca="1" si="214"/>
        <v/>
      </c>
      <c r="AM1863" s="568"/>
      <c r="AN1863" s="568" t="str">
        <f t="shared" ca="1" si="215"/>
        <v/>
      </c>
      <c r="AO1863" s="568"/>
      <c r="AQ1863" s="187" t="str">
        <f t="shared" ca="1" si="216"/>
        <v/>
      </c>
      <c r="AR1863" s="568" t="str">
        <f t="shared" ca="1" si="217"/>
        <v/>
      </c>
      <c r="AS1863" s="568"/>
      <c r="AT1863" s="568" t="str">
        <f t="shared" ca="1" si="218"/>
        <v/>
      </c>
      <c r="AU1863" s="568"/>
      <c r="AV1863" s="568" t="str">
        <f t="shared" ca="1" si="219"/>
        <v/>
      </c>
      <c r="AW1863" s="568"/>
      <c r="AX1863" s="568" t="str">
        <f t="shared" ca="1" si="220"/>
        <v/>
      </c>
      <c r="AY1863" s="568"/>
      <c r="BA1863" s="187" t="str">
        <f t="shared" ca="1" si="221"/>
        <v/>
      </c>
      <c r="BB1863" s="568" t="str">
        <f t="shared" ca="1" si="222"/>
        <v/>
      </c>
      <c r="BC1863" s="568"/>
      <c r="BD1863" s="568" t="str">
        <f t="shared" ca="1" si="223"/>
        <v/>
      </c>
      <c r="BE1863" s="568"/>
      <c r="BF1863" s="568" t="str">
        <f t="shared" ca="1" si="224"/>
        <v/>
      </c>
      <c r="BG1863" s="568"/>
      <c r="BH1863" s="568" t="str">
        <f t="shared" ca="1" si="225"/>
        <v/>
      </c>
      <c r="BI1863" s="568"/>
      <c r="BK1863" s="187" t="str">
        <f t="shared" ca="1" si="226"/>
        <v/>
      </c>
      <c r="BL1863" s="568" t="str">
        <f t="shared" ca="1" si="227"/>
        <v/>
      </c>
      <c r="BM1863" s="568"/>
      <c r="BN1863" s="568" t="str">
        <f t="shared" ca="1" si="228"/>
        <v/>
      </c>
      <c r="BO1863" s="568"/>
      <c r="BP1863" s="568" t="str">
        <f t="shared" ca="1" si="229"/>
        <v/>
      </c>
      <c r="BQ1863" s="568"/>
      <c r="BR1863" s="568" t="str">
        <f t="shared" ca="1" si="230"/>
        <v/>
      </c>
      <c r="BS1863" s="568"/>
      <c r="BU1863" s="187" t="str">
        <f t="shared" ca="1" si="231"/>
        <v/>
      </c>
      <c r="BV1863" s="568" t="str">
        <f t="shared" ca="1" si="232"/>
        <v/>
      </c>
      <c r="BW1863" s="568"/>
      <c r="BX1863" s="568" t="str">
        <f t="shared" ca="1" si="233"/>
        <v/>
      </c>
      <c r="BY1863" s="568"/>
      <c r="BZ1863" s="568" t="str">
        <f t="shared" ca="1" si="234"/>
        <v/>
      </c>
      <c r="CA1863" s="568"/>
      <c r="CB1863" s="568" t="str">
        <f t="shared" ca="1" si="235"/>
        <v/>
      </c>
      <c r="CC1863" s="568"/>
      <c r="CE1863" s="187" t="str">
        <f t="shared" ca="1" si="236"/>
        <v/>
      </c>
      <c r="CF1863" s="568" t="str">
        <f t="shared" ca="1" si="237"/>
        <v/>
      </c>
      <c r="CG1863" s="568"/>
      <c r="CH1863" s="568" t="str">
        <f t="shared" ca="1" si="238"/>
        <v/>
      </c>
      <c r="CI1863" s="568"/>
      <c r="CJ1863" s="568" t="str">
        <f t="shared" ca="1" si="239"/>
        <v/>
      </c>
      <c r="CK1863" s="568"/>
      <c r="CL1863" s="568" t="str">
        <f t="shared" ca="1" si="240"/>
        <v/>
      </c>
      <c r="CM1863" s="568"/>
      <c r="CO1863" s="187" t="str">
        <f t="shared" ca="1" si="241"/>
        <v/>
      </c>
      <c r="CP1863" s="568" t="str">
        <f t="shared" ca="1" si="242"/>
        <v/>
      </c>
      <c r="CQ1863" s="568"/>
      <c r="CR1863" s="568" t="str">
        <f t="shared" ca="1" si="243"/>
        <v/>
      </c>
      <c r="CS1863" s="568"/>
      <c r="CT1863" s="568" t="str">
        <f t="shared" ca="1" si="244"/>
        <v/>
      </c>
      <c r="CU1863" s="568"/>
      <c r="CV1863" s="568" t="str">
        <f t="shared" ca="1" si="245"/>
        <v/>
      </c>
      <c r="CW1863" s="568"/>
      <c r="CY1863" s="187" t="str">
        <f t="shared" ca="1" si="246"/>
        <v/>
      </c>
      <c r="CZ1863" s="568" t="str">
        <f t="shared" ca="1" si="247"/>
        <v/>
      </c>
      <c r="DA1863" s="568"/>
      <c r="DB1863" s="568" t="str">
        <f t="shared" ca="1" si="248"/>
        <v/>
      </c>
      <c r="DC1863" s="568"/>
      <c r="DD1863" s="568" t="str">
        <f t="shared" ca="1" si="249"/>
        <v/>
      </c>
      <c r="DE1863" s="568"/>
      <c r="DF1863" s="568" t="str">
        <f t="shared" ca="1" si="250"/>
        <v/>
      </c>
      <c r="DG1863" s="568"/>
      <c r="DI1863" s="187" t="str">
        <f t="shared" ca="1" si="251"/>
        <v/>
      </c>
      <c r="DJ1863" s="568" t="str">
        <f t="shared" ca="1" si="252"/>
        <v/>
      </c>
      <c r="DK1863" s="568"/>
      <c r="DL1863" s="568" t="str">
        <f t="shared" ca="1" si="253"/>
        <v/>
      </c>
      <c r="DM1863" s="568"/>
      <c r="DN1863" s="568" t="str">
        <f t="shared" ca="1" si="254"/>
        <v/>
      </c>
      <c r="DO1863" s="568"/>
      <c r="DP1863" s="568" t="str">
        <f t="shared" ca="1" si="255"/>
        <v/>
      </c>
      <c r="DQ1863" s="568"/>
      <c r="DS1863" s="187" t="str">
        <f t="shared" ca="1" si="256"/>
        <v/>
      </c>
      <c r="DT1863" s="568" t="str">
        <f t="shared" ca="1" si="257"/>
        <v/>
      </c>
      <c r="DU1863" s="568"/>
      <c r="DV1863" s="568" t="str">
        <f t="shared" ca="1" si="258"/>
        <v/>
      </c>
      <c r="DW1863" s="568"/>
      <c r="DX1863" s="568" t="str">
        <f t="shared" ca="1" si="259"/>
        <v/>
      </c>
      <c r="DY1863" s="568"/>
      <c r="DZ1863" s="568" t="str">
        <f t="shared" ca="1" si="260"/>
        <v/>
      </c>
      <c r="EA1863" s="568"/>
      <c r="EC1863" s="187" t="str">
        <f t="shared" ca="1" si="261"/>
        <v/>
      </c>
      <c r="ED1863" s="568" t="str">
        <f t="shared" ca="1" si="262"/>
        <v/>
      </c>
      <c r="EE1863" s="568"/>
      <c r="EF1863" s="568" t="str">
        <f t="shared" ca="1" si="263"/>
        <v/>
      </c>
      <c r="EG1863" s="568"/>
      <c r="EH1863" s="568" t="str">
        <f t="shared" ca="1" si="264"/>
        <v/>
      </c>
      <c r="EI1863" s="568"/>
      <c r="EJ1863" s="568" t="str">
        <f t="shared" ca="1" si="265"/>
        <v/>
      </c>
      <c r="EK1863" s="568"/>
      <c r="EM1863" s="187" t="str">
        <f t="shared" ca="1" si="266"/>
        <v/>
      </c>
      <c r="EN1863" s="568" t="str">
        <f t="shared" ca="1" si="267"/>
        <v/>
      </c>
      <c r="EO1863" s="568"/>
      <c r="EP1863" s="568" t="str">
        <f t="shared" ca="1" si="268"/>
        <v/>
      </c>
      <c r="EQ1863" s="568"/>
      <c r="ER1863" s="568" t="str">
        <f t="shared" ca="1" si="269"/>
        <v/>
      </c>
      <c r="ES1863" s="568"/>
      <c r="ET1863" s="568" t="str">
        <f t="shared" ca="1" si="270"/>
        <v/>
      </c>
      <c r="EU1863" s="568"/>
      <c r="EW1863" s="187" t="str">
        <f t="shared" ca="1" si="271"/>
        <v/>
      </c>
      <c r="EX1863" s="568" t="str">
        <f t="shared" ca="1" si="272"/>
        <v/>
      </c>
      <c r="EY1863" s="568"/>
      <c r="EZ1863" s="568" t="str">
        <f t="shared" ca="1" si="273"/>
        <v/>
      </c>
      <c r="FA1863" s="568"/>
      <c r="FB1863" s="568" t="str">
        <f t="shared" ca="1" si="274"/>
        <v/>
      </c>
      <c r="FC1863" s="568"/>
      <c r="FD1863" s="568" t="str">
        <f t="shared" ca="1" si="275"/>
        <v/>
      </c>
      <c r="FE1863" s="568"/>
      <c r="FG1863" s="187" t="str">
        <f t="shared" ca="1" si="276"/>
        <v/>
      </c>
      <c r="FH1863" s="568" t="str">
        <f t="shared" ca="1" si="277"/>
        <v/>
      </c>
      <c r="FI1863" s="568"/>
      <c r="FJ1863" s="568" t="str">
        <f t="shared" ca="1" si="278"/>
        <v/>
      </c>
      <c r="FK1863" s="568"/>
      <c r="FL1863" s="568" t="str">
        <f t="shared" ca="1" si="279"/>
        <v/>
      </c>
      <c r="FM1863" s="568"/>
      <c r="FN1863" s="568" t="str">
        <f t="shared" ca="1" si="280"/>
        <v/>
      </c>
      <c r="FO1863" s="568"/>
    </row>
    <row r="1864" spans="1:171" hidden="1">
      <c r="A1864" s="22">
        <v>92</v>
      </c>
      <c r="B1864" s="22" t="str">
        <f ca="1">IF(ISERROR(INDEX(WS,ROWS($A$1773:$A1864))),"",MID(INDEX(WS,ROWS($A$1773:$A1864)), FIND("]",INDEX(WS,ROWS($A$1773:$A1864)))+1,32))&amp;T(NOW())</f>
        <v/>
      </c>
      <c r="C1864" s="187" t="str">
        <f t="shared" ca="1" si="196"/>
        <v/>
      </c>
      <c r="D1864" s="568" t="str">
        <f t="shared" ca="1" si="197"/>
        <v/>
      </c>
      <c r="E1864" s="568"/>
      <c r="F1864" s="568" t="str">
        <f t="shared" ca="1" si="198"/>
        <v/>
      </c>
      <c r="G1864" s="568"/>
      <c r="H1864" s="568" t="str">
        <f t="shared" ca="1" si="199"/>
        <v/>
      </c>
      <c r="I1864" s="568"/>
      <c r="J1864" s="568" t="str">
        <f t="shared" ca="1" si="200"/>
        <v/>
      </c>
      <c r="K1864" s="568"/>
      <c r="M1864" s="187" t="str">
        <f t="shared" ca="1" si="201"/>
        <v/>
      </c>
      <c r="N1864" s="568" t="str">
        <f t="shared" ca="1" si="202"/>
        <v/>
      </c>
      <c r="O1864" s="568"/>
      <c r="P1864" s="568" t="str">
        <f t="shared" ca="1" si="203"/>
        <v/>
      </c>
      <c r="Q1864" s="568"/>
      <c r="R1864" s="568" t="str">
        <f t="shared" ca="1" si="204"/>
        <v/>
      </c>
      <c r="S1864" s="568"/>
      <c r="T1864" s="568" t="str">
        <f t="shared" ca="1" si="205"/>
        <v/>
      </c>
      <c r="U1864" s="568"/>
      <c r="W1864" s="187" t="str">
        <f t="shared" ca="1" si="206"/>
        <v/>
      </c>
      <c r="X1864" s="568" t="str">
        <f t="shared" ca="1" si="207"/>
        <v/>
      </c>
      <c r="Y1864" s="568"/>
      <c r="Z1864" s="568" t="str">
        <f t="shared" ca="1" si="208"/>
        <v/>
      </c>
      <c r="AA1864" s="568"/>
      <c r="AB1864" s="568" t="str">
        <f t="shared" ca="1" si="209"/>
        <v/>
      </c>
      <c r="AC1864" s="568"/>
      <c r="AD1864" s="568" t="str">
        <f t="shared" ca="1" si="210"/>
        <v/>
      </c>
      <c r="AE1864" s="568"/>
      <c r="AG1864" s="187" t="str">
        <f t="shared" ca="1" si="211"/>
        <v/>
      </c>
      <c r="AH1864" s="568" t="str">
        <f t="shared" ca="1" si="212"/>
        <v/>
      </c>
      <c r="AI1864" s="568"/>
      <c r="AJ1864" s="568" t="str">
        <f t="shared" ca="1" si="213"/>
        <v/>
      </c>
      <c r="AK1864" s="568"/>
      <c r="AL1864" s="568" t="str">
        <f t="shared" ca="1" si="214"/>
        <v/>
      </c>
      <c r="AM1864" s="568"/>
      <c r="AN1864" s="568" t="str">
        <f t="shared" ca="1" si="215"/>
        <v/>
      </c>
      <c r="AO1864" s="568"/>
      <c r="AQ1864" s="187" t="str">
        <f t="shared" ca="1" si="216"/>
        <v/>
      </c>
      <c r="AR1864" s="568" t="str">
        <f t="shared" ca="1" si="217"/>
        <v/>
      </c>
      <c r="AS1864" s="568"/>
      <c r="AT1864" s="568" t="str">
        <f t="shared" ca="1" si="218"/>
        <v/>
      </c>
      <c r="AU1864" s="568"/>
      <c r="AV1864" s="568" t="str">
        <f t="shared" ca="1" si="219"/>
        <v/>
      </c>
      <c r="AW1864" s="568"/>
      <c r="AX1864" s="568" t="str">
        <f t="shared" ca="1" si="220"/>
        <v/>
      </c>
      <c r="AY1864" s="568"/>
      <c r="BA1864" s="187" t="str">
        <f t="shared" ca="1" si="221"/>
        <v/>
      </c>
      <c r="BB1864" s="568" t="str">
        <f t="shared" ca="1" si="222"/>
        <v/>
      </c>
      <c r="BC1864" s="568"/>
      <c r="BD1864" s="568" t="str">
        <f t="shared" ca="1" si="223"/>
        <v/>
      </c>
      <c r="BE1864" s="568"/>
      <c r="BF1864" s="568" t="str">
        <f t="shared" ca="1" si="224"/>
        <v/>
      </c>
      <c r="BG1864" s="568"/>
      <c r="BH1864" s="568" t="str">
        <f t="shared" ca="1" si="225"/>
        <v/>
      </c>
      <c r="BI1864" s="568"/>
      <c r="BK1864" s="187" t="str">
        <f t="shared" ca="1" si="226"/>
        <v/>
      </c>
      <c r="BL1864" s="568" t="str">
        <f t="shared" ca="1" si="227"/>
        <v/>
      </c>
      <c r="BM1864" s="568"/>
      <c r="BN1864" s="568" t="str">
        <f t="shared" ca="1" si="228"/>
        <v/>
      </c>
      <c r="BO1864" s="568"/>
      <c r="BP1864" s="568" t="str">
        <f t="shared" ca="1" si="229"/>
        <v/>
      </c>
      <c r="BQ1864" s="568"/>
      <c r="BR1864" s="568" t="str">
        <f t="shared" ca="1" si="230"/>
        <v/>
      </c>
      <c r="BS1864" s="568"/>
      <c r="BU1864" s="187" t="str">
        <f t="shared" ca="1" si="231"/>
        <v/>
      </c>
      <c r="BV1864" s="568" t="str">
        <f t="shared" ca="1" si="232"/>
        <v/>
      </c>
      <c r="BW1864" s="568"/>
      <c r="BX1864" s="568" t="str">
        <f t="shared" ca="1" si="233"/>
        <v/>
      </c>
      <c r="BY1864" s="568"/>
      <c r="BZ1864" s="568" t="str">
        <f t="shared" ca="1" si="234"/>
        <v/>
      </c>
      <c r="CA1864" s="568"/>
      <c r="CB1864" s="568" t="str">
        <f t="shared" ca="1" si="235"/>
        <v/>
      </c>
      <c r="CC1864" s="568"/>
      <c r="CE1864" s="187" t="str">
        <f t="shared" ca="1" si="236"/>
        <v/>
      </c>
      <c r="CF1864" s="568" t="str">
        <f t="shared" ca="1" si="237"/>
        <v/>
      </c>
      <c r="CG1864" s="568"/>
      <c r="CH1864" s="568" t="str">
        <f t="shared" ca="1" si="238"/>
        <v/>
      </c>
      <c r="CI1864" s="568"/>
      <c r="CJ1864" s="568" t="str">
        <f t="shared" ca="1" si="239"/>
        <v/>
      </c>
      <c r="CK1864" s="568"/>
      <c r="CL1864" s="568" t="str">
        <f t="shared" ca="1" si="240"/>
        <v/>
      </c>
      <c r="CM1864" s="568"/>
      <c r="CO1864" s="187" t="str">
        <f t="shared" ca="1" si="241"/>
        <v/>
      </c>
      <c r="CP1864" s="568" t="str">
        <f t="shared" ca="1" si="242"/>
        <v/>
      </c>
      <c r="CQ1864" s="568"/>
      <c r="CR1864" s="568" t="str">
        <f t="shared" ca="1" si="243"/>
        <v/>
      </c>
      <c r="CS1864" s="568"/>
      <c r="CT1864" s="568" t="str">
        <f t="shared" ca="1" si="244"/>
        <v/>
      </c>
      <c r="CU1864" s="568"/>
      <c r="CV1864" s="568" t="str">
        <f t="shared" ca="1" si="245"/>
        <v/>
      </c>
      <c r="CW1864" s="568"/>
      <c r="CY1864" s="187" t="str">
        <f t="shared" ca="1" si="246"/>
        <v/>
      </c>
      <c r="CZ1864" s="568" t="str">
        <f t="shared" ca="1" si="247"/>
        <v/>
      </c>
      <c r="DA1864" s="568"/>
      <c r="DB1864" s="568" t="str">
        <f t="shared" ca="1" si="248"/>
        <v/>
      </c>
      <c r="DC1864" s="568"/>
      <c r="DD1864" s="568" t="str">
        <f t="shared" ca="1" si="249"/>
        <v/>
      </c>
      <c r="DE1864" s="568"/>
      <c r="DF1864" s="568" t="str">
        <f t="shared" ca="1" si="250"/>
        <v/>
      </c>
      <c r="DG1864" s="568"/>
      <c r="DI1864" s="187" t="str">
        <f t="shared" ca="1" si="251"/>
        <v/>
      </c>
      <c r="DJ1864" s="568" t="str">
        <f t="shared" ca="1" si="252"/>
        <v/>
      </c>
      <c r="DK1864" s="568"/>
      <c r="DL1864" s="568" t="str">
        <f t="shared" ca="1" si="253"/>
        <v/>
      </c>
      <c r="DM1864" s="568"/>
      <c r="DN1864" s="568" t="str">
        <f t="shared" ca="1" si="254"/>
        <v/>
      </c>
      <c r="DO1864" s="568"/>
      <c r="DP1864" s="568" t="str">
        <f t="shared" ca="1" si="255"/>
        <v/>
      </c>
      <c r="DQ1864" s="568"/>
      <c r="DS1864" s="187" t="str">
        <f t="shared" ca="1" si="256"/>
        <v/>
      </c>
      <c r="DT1864" s="568" t="str">
        <f t="shared" ca="1" si="257"/>
        <v/>
      </c>
      <c r="DU1864" s="568"/>
      <c r="DV1864" s="568" t="str">
        <f t="shared" ca="1" si="258"/>
        <v/>
      </c>
      <c r="DW1864" s="568"/>
      <c r="DX1864" s="568" t="str">
        <f t="shared" ca="1" si="259"/>
        <v/>
      </c>
      <c r="DY1864" s="568"/>
      <c r="DZ1864" s="568" t="str">
        <f t="shared" ca="1" si="260"/>
        <v/>
      </c>
      <c r="EA1864" s="568"/>
      <c r="EC1864" s="187" t="str">
        <f t="shared" ca="1" si="261"/>
        <v/>
      </c>
      <c r="ED1864" s="568" t="str">
        <f t="shared" ca="1" si="262"/>
        <v/>
      </c>
      <c r="EE1864" s="568"/>
      <c r="EF1864" s="568" t="str">
        <f t="shared" ca="1" si="263"/>
        <v/>
      </c>
      <c r="EG1864" s="568"/>
      <c r="EH1864" s="568" t="str">
        <f t="shared" ca="1" si="264"/>
        <v/>
      </c>
      <c r="EI1864" s="568"/>
      <c r="EJ1864" s="568" t="str">
        <f t="shared" ca="1" si="265"/>
        <v/>
      </c>
      <c r="EK1864" s="568"/>
      <c r="EM1864" s="187" t="str">
        <f t="shared" ca="1" si="266"/>
        <v/>
      </c>
      <c r="EN1864" s="568" t="str">
        <f t="shared" ca="1" si="267"/>
        <v/>
      </c>
      <c r="EO1864" s="568"/>
      <c r="EP1864" s="568" t="str">
        <f t="shared" ca="1" si="268"/>
        <v/>
      </c>
      <c r="EQ1864" s="568"/>
      <c r="ER1864" s="568" t="str">
        <f t="shared" ca="1" si="269"/>
        <v/>
      </c>
      <c r="ES1864" s="568"/>
      <c r="ET1864" s="568" t="str">
        <f t="shared" ca="1" si="270"/>
        <v/>
      </c>
      <c r="EU1864" s="568"/>
      <c r="EW1864" s="187" t="str">
        <f t="shared" ca="1" si="271"/>
        <v/>
      </c>
      <c r="EX1864" s="568" t="str">
        <f t="shared" ca="1" si="272"/>
        <v/>
      </c>
      <c r="EY1864" s="568"/>
      <c r="EZ1864" s="568" t="str">
        <f t="shared" ca="1" si="273"/>
        <v/>
      </c>
      <c r="FA1864" s="568"/>
      <c r="FB1864" s="568" t="str">
        <f t="shared" ca="1" si="274"/>
        <v/>
      </c>
      <c r="FC1864" s="568"/>
      <c r="FD1864" s="568" t="str">
        <f t="shared" ca="1" si="275"/>
        <v/>
      </c>
      <c r="FE1864" s="568"/>
      <c r="FG1864" s="187" t="str">
        <f t="shared" ca="1" si="276"/>
        <v/>
      </c>
      <c r="FH1864" s="568" t="str">
        <f t="shared" ca="1" si="277"/>
        <v/>
      </c>
      <c r="FI1864" s="568"/>
      <c r="FJ1864" s="568" t="str">
        <f t="shared" ca="1" si="278"/>
        <v/>
      </c>
      <c r="FK1864" s="568"/>
      <c r="FL1864" s="568" t="str">
        <f t="shared" ca="1" si="279"/>
        <v/>
      </c>
      <c r="FM1864" s="568"/>
      <c r="FN1864" s="568" t="str">
        <f t="shared" ca="1" si="280"/>
        <v/>
      </c>
      <c r="FO1864" s="568"/>
    </row>
    <row r="1865" spans="1:171" hidden="1">
      <c r="A1865" s="22">
        <v>93</v>
      </c>
      <c r="B1865" s="22" t="str">
        <f ca="1">IF(ISERROR(INDEX(WS,ROWS($A$1773:$A1865))),"",MID(INDEX(WS,ROWS($A$1773:$A1865)), FIND("]",INDEX(WS,ROWS($A$1773:$A1865)))+1,32))&amp;T(NOW())</f>
        <v/>
      </c>
      <c r="C1865" s="187" t="str">
        <f t="shared" ca="1" si="196"/>
        <v/>
      </c>
      <c r="D1865" s="568" t="str">
        <f t="shared" ca="1" si="197"/>
        <v/>
      </c>
      <c r="E1865" s="568"/>
      <c r="F1865" s="568" t="str">
        <f t="shared" ca="1" si="198"/>
        <v/>
      </c>
      <c r="G1865" s="568"/>
      <c r="H1865" s="568" t="str">
        <f t="shared" ca="1" si="199"/>
        <v/>
      </c>
      <c r="I1865" s="568"/>
      <c r="J1865" s="568" t="str">
        <f t="shared" ca="1" si="200"/>
        <v/>
      </c>
      <c r="K1865" s="568"/>
      <c r="M1865" s="187" t="str">
        <f t="shared" ca="1" si="201"/>
        <v/>
      </c>
      <c r="N1865" s="568" t="str">
        <f t="shared" ca="1" si="202"/>
        <v/>
      </c>
      <c r="O1865" s="568"/>
      <c r="P1865" s="568" t="str">
        <f t="shared" ca="1" si="203"/>
        <v/>
      </c>
      <c r="Q1865" s="568"/>
      <c r="R1865" s="568" t="str">
        <f t="shared" ca="1" si="204"/>
        <v/>
      </c>
      <c r="S1865" s="568"/>
      <c r="T1865" s="568" t="str">
        <f t="shared" ca="1" si="205"/>
        <v/>
      </c>
      <c r="U1865" s="568"/>
      <c r="W1865" s="187" t="str">
        <f t="shared" ca="1" si="206"/>
        <v/>
      </c>
      <c r="X1865" s="568" t="str">
        <f t="shared" ca="1" si="207"/>
        <v/>
      </c>
      <c r="Y1865" s="568"/>
      <c r="Z1865" s="568" t="str">
        <f t="shared" ca="1" si="208"/>
        <v/>
      </c>
      <c r="AA1865" s="568"/>
      <c r="AB1865" s="568" t="str">
        <f t="shared" ca="1" si="209"/>
        <v/>
      </c>
      <c r="AC1865" s="568"/>
      <c r="AD1865" s="568" t="str">
        <f t="shared" ca="1" si="210"/>
        <v/>
      </c>
      <c r="AE1865" s="568"/>
      <c r="AG1865" s="187" t="str">
        <f t="shared" ca="1" si="211"/>
        <v/>
      </c>
      <c r="AH1865" s="568" t="str">
        <f t="shared" ca="1" si="212"/>
        <v/>
      </c>
      <c r="AI1865" s="568"/>
      <c r="AJ1865" s="568" t="str">
        <f t="shared" ca="1" si="213"/>
        <v/>
      </c>
      <c r="AK1865" s="568"/>
      <c r="AL1865" s="568" t="str">
        <f t="shared" ca="1" si="214"/>
        <v/>
      </c>
      <c r="AM1865" s="568"/>
      <c r="AN1865" s="568" t="str">
        <f t="shared" ca="1" si="215"/>
        <v/>
      </c>
      <c r="AO1865" s="568"/>
      <c r="AQ1865" s="187" t="str">
        <f t="shared" ca="1" si="216"/>
        <v/>
      </c>
      <c r="AR1865" s="568" t="str">
        <f t="shared" ca="1" si="217"/>
        <v/>
      </c>
      <c r="AS1865" s="568"/>
      <c r="AT1865" s="568" t="str">
        <f t="shared" ca="1" si="218"/>
        <v/>
      </c>
      <c r="AU1865" s="568"/>
      <c r="AV1865" s="568" t="str">
        <f t="shared" ca="1" si="219"/>
        <v/>
      </c>
      <c r="AW1865" s="568"/>
      <c r="AX1865" s="568" t="str">
        <f t="shared" ca="1" si="220"/>
        <v/>
      </c>
      <c r="AY1865" s="568"/>
      <c r="BA1865" s="187" t="str">
        <f t="shared" ca="1" si="221"/>
        <v/>
      </c>
      <c r="BB1865" s="568" t="str">
        <f t="shared" ca="1" si="222"/>
        <v/>
      </c>
      <c r="BC1865" s="568"/>
      <c r="BD1865" s="568" t="str">
        <f t="shared" ca="1" si="223"/>
        <v/>
      </c>
      <c r="BE1865" s="568"/>
      <c r="BF1865" s="568" t="str">
        <f t="shared" ca="1" si="224"/>
        <v/>
      </c>
      <c r="BG1865" s="568"/>
      <c r="BH1865" s="568" t="str">
        <f t="shared" ca="1" si="225"/>
        <v/>
      </c>
      <c r="BI1865" s="568"/>
      <c r="BK1865" s="187" t="str">
        <f t="shared" ca="1" si="226"/>
        <v/>
      </c>
      <c r="BL1865" s="568" t="str">
        <f t="shared" ca="1" si="227"/>
        <v/>
      </c>
      <c r="BM1865" s="568"/>
      <c r="BN1865" s="568" t="str">
        <f t="shared" ca="1" si="228"/>
        <v/>
      </c>
      <c r="BO1865" s="568"/>
      <c r="BP1865" s="568" t="str">
        <f t="shared" ca="1" si="229"/>
        <v/>
      </c>
      <c r="BQ1865" s="568"/>
      <c r="BR1865" s="568" t="str">
        <f t="shared" ca="1" si="230"/>
        <v/>
      </c>
      <c r="BS1865" s="568"/>
      <c r="BU1865" s="187" t="str">
        <f t="shared" ca="1" si="231"/>
        <v/>
      </c>
      <c r="BV1865" s="568" t="str">
        <f t="shared" ca="1" si="232"/>
        <v/>
      </c>
      <c r="BW1865" s="568"/>
      <c r="BX1865" s="568" t="str">
        <f t="shared" ca="1" si="233"/>
        <v/>
      </c>
      <c r="BY1865" s="568"/>
      <c r="BZ1865" s="568" t="str">
        <f t="shared" ca="1" si="234"/>
        <v/>
      </c>
      <c r="CA1865" s="568"/>
      <c r="CB1865" s="568" t="str">
        <f t="shared" ca="1" si="235"/>
        <v/>
      </c>
      <c r="CC1865" s="568"/>
      <c r="CE1865" s="187" t="str">
        <f t="shared" ca="1" si="236"/>
        <v/>
      </c>
      <c r="CF1865" s="568" t="str">
        <f t="shared" ca="1" si="237"/>
        <v/>
      </c>
      <c r="CG1865" s="568"/>
      <c r="CH1865" s="568" t="str">
        <f t="shared" ca="1" si="238"/>
        <v/>
      </c>
      <c r="CI1865" s="568"/>
      <c r="CJ1865" s="568" t="str">
        <f t="shared" ca="1" si="239"/>
        <v/>
      </c>
      <c r="CK1865" s="568"/>
      <c r="CL1865" s="568" t="str">
        <f t="shared" ca="1" si="240"/>
        <v/>
      </c>
      <c r="CM1865" s="568"/>
      <c r="CO1865" s="187" t="str">
        <f t="shared" ca="1" si="241"/>
        <v/>
      </c>
      <c r="CP1865" s="568" t="str">
        <f t="shared" ca="1" si="242"/>
        <v/>
      </c>
      <c r="CQ1865" s="568"/>
      <c r="CR1865" s="568" t="str">
        <f t="shared" ca="1" si="243"/>
        <v/>
      </c>
      <c r="CS1865" s="568"/>
      <c r="CT1865" s="568" t="str">
        <f t="shared" ca="1" si="244"/>
        <v/>
      </c>
      <c r="CU1865" s="568"/>
      <c r="CV1865" s="568" t="str">
        <f t="shared" ca="1" si="245"/>
        <v/>
      </c>
      <c r="CW1865" s="568"/>
      <c r="CY1865" s="187" t="str">
        <f t="shared" ca="1" si="246"/>
        <v/>
      </c>
      <c r="CZ1865" s="568" t="str">
        <f t="shared" ca="1" si="247"/>
        <v/>
      </c>
      <c r="DA1865" s="568"/>
      <c r="DB1865" s="568" t="str">
        <f t="shared" ca="1" si="248"/>
        <v/>
      </c>
      <c r="DC1865" s="568"/>
      <c r="DD1865" s="568" t="str">
        <f t="shared" ca="1" si="249"/>
        <v/>
      </c>
      <c r="DE1865" s="568"/>
      <c r="DF1865" s="568" t="str">
        <f t="shared" ca="1" si="250"/>
        <v/>
      </c>
      <c r="DG1865" s="568"/>
      <c r="DI1865" s="187" t="str">
        <f t="shared" ca="1" si="251"/>
        <v/>
      </c>
      <c r="DJ1865" s="568" t="str">
        <f t="shared" ca="1" si="252"/>
        <v/>
      </c>
      <c r="DK1865" s="568"/>
      <c r="DL1865" s="568" t="str">
        <f t="shared" ca="1" si="253"/>
        <v/>
      </c>
      <c r="DM1865" s="568"/>
      <c r="DN1865" s="568" t="str">
        <f t="shared" ca="1" si="254"/>
        <v/>
      </c>
      <c r="DO1865" s="568"/>
      <c r="DP1865" s="568" t="str">
        <f t="shared" ca="1" si="255"/>
        <v/>
      </c>
      <c r="DQ1865" s="568"/>
      <c r="DS1865" s="187" t="str">
        <f t="shared" ca="1" si="256"/>
        <v/>
      </c>
      <c r="DT1865" s="568" t="str">
        <f t="shared" ca="1" si="257"/>
        <v/>
      </c>
      <c r="DU1865" s="568"/>
      <c r="DV1865" s="568" t="str">
        <f t="shared" ca="1" si="258"/>
        <v/>
      </c>
      <c r="DW1865" s="568"/>
      <c r="DX1865" s="568" t="str">
        <f t="shared" ca="1" si="259"/>
        <v/>
      </c>
      <c r="DY1865" s="568"/>
      <c r="DZ1865" s="568" t="str">
        <f t="shared" ca="1" si="260"/>
        <v/>
      </c>
      <c r="EA1865" s="568"/>
      <c r="EC1865" s="187" t="str">
        <f t="shared" ca="1" si="261"/>
        <v/>
      </c>
      <c r="ED1865" s="568" t="str">
        <f t="shared" ca="1" si="262"/>
        <v/>
      </c>
      <c r="EE1865" s="568"/>
      <c r="EF1865" s="568" t="str">
        <f t="shared" ca="1" si="263"/>
        <v/>
      </c>
      <c r="EG1865" s="568"/>
      <c r="EH1865" s="568" t="str">
        <f t="shared" ca="1" si="264"/>
        <v/>
      </c>
      <c r="EI1865" s="568"/>
      <c r="EJ1865" s="568" t="str">
        <f t="shared" ca="1" si="265"/>
        <v/>
      </c>
      <c r="EK1865" s="568"/>
      <c r="EM1865" s="187" t="str">
        <f t="shared" ca="1" si="266"/>
        <v/>
      </c>
      <c r="EN1865" s="568" t="str">
        <f t="shared" ca="1" si="267"/>
        <v/>
      </c>
      <c r="EO1865" s="568"/>
      <c r="EP1865" s="568" t="str">
        <f t="shared" ca="1" si="268"/>
        <v/>
      </c>
      <c r="EQ1865" s="568"/>
      <c r="ER1865" s="568" t="str">
        <f t="shared" ca="1" si="269"/>
        <v/>
      </c>
      <c r="ES1865" s="568"/>
      <c r="ET1865" s="568" t="str">
        <f t="shared" ca="1" si="270"/>
        <v/>
      </c>
      <c r="EU1865" s="568"/>
      <c r="EW1865" s="187" t="str">
        <f t="shared" ca="1" si="271"/>
        <v/>
      </c>
      <c r="EX1865" s="568" t="str">
        <f t="shared" ca="1" si="272"/>
        <v/>
      </c>
      <c r="EY1865" s="568"/>
      <c r="EZ1865" s="568" t="str">
        <f t="shared" ca="1" si="273"/>
        <v/>
      </c>
      <c r="FA1865" s="568"/>
      <c r="FB1865" s="568" t="str">
        <f t="shared" ca="1" si="274"/>
        <v/>
      </c>
      <c r="FC1865" s="568"/>
      <c r="FD1865" s="568" t="str">
        <f t="shared" ca="1" si="275"/>
        <v/>
      </c>
      <c r="FE1865" s="568"/>
      <c r="FG1865" s="187" t="str">
        <f t="shared" ca="1" si="276"/>
        <v/>
      </c>
      <c r="FH1865" s="568" t="str">
        <f t="shared" ca="1" si="277"/>
        <v/>
      </c>
      <c r="FI1865" s="568"/>
      <c r="FJ1865" s="568" t="str">
        <f t="shared" ca="1" si="278"/>
        <v/>
      </c>
      <c r="FK1865" s="568"/>
      <c r="FL1865" s="568" t="str">
        <f t="shared" ca="1" si="279"/>
        <v/>
      </c>
      <c r="FM1865" s="568"/>
      <c r="FN1865" s="568" t="str">
        <f t="shared" ca="1" si="280"/>
        <v/>
      </c>
      <c r="FO1865" s="568"/>
    </row>
    <row r="1866" spans="1:171" hidden="1">
      <c r="A1866" s="22">
        <v>94</v>
      </c>
      <c r="B1866" s="22" t="str">
        <f ca="1">IF(ISERROR(INDEX(WS,ROWS($A$1773:$A1866))),"",MID(INDEX(WS,ROWS($A$1773:$A1866)), FIND("]",INDEX(WS,ROWS($A$1773:$A1866)))+1,32))&amp;T(NOW())</f>
        <v/>
      </c>
      <c r="C1866" s="187" t="str">
        <f t="shared" ca="1" si="196"/>
        <v/>
      </c>
      <c r="D1866" s="568" t="str">
        <f t="shared" ca="1" si="197"/>
        <v/>
      </c>
      <c r="E1866" s="568"/>
      <c r="F1866" s="568" t="str">
        <f t="shared" ca="1" si="198"/>
        <v/>
      </c>
      <c r="G1866" s="568"/>
      <c r="H1866" s="568" t="str">
        <f t="shared" ca="1" si="199"/>
        <v/>
      </c>
      <c r="I1866" s="568"/>
      <c r="J1866" s="568" t="str">
        <f t="shared" ca="1" si="200"/>
        <v/>
      </c>
      <c r="K1866" s="568"/>
      <c r="M1866" s="187" t="str">
        <f t="shared" ca="1" si="201"/>
        <v/>
      </c>
      <c r="N1866" s="568" t="str">
        <f t="shared" ca="1" si="202"/>
        <v/>
      </c>
      <c r="O1866" s="568"/>
      <c r="P1866" s="568" t="str">
        <f t="shared" ca="1" si="203"/>
        <v/>
      </c>
      <c r="Q1866" s="568"/>
      <c r="R1866" s="568" t="str">
        <f t="shared" ca="1" si="204"/>
        <v/>
      </c>
      <c r="S1866" s="568"/>
      <c r="T1866" s="568" t="str">
        <f t="shared" ca="1" si="205"/>
        <v/>
      </c>
      <c r="U1866" s="568"/>
      <c r="W1866" s="187" t="str">
        <f t="shared" ca="1" si="206"/>
        <v/>
      </c>
      <c r="X1866" s="568" t="str">
        <f t="shared" ca="1" si="207"/>
        <v/>
      </c>
      <c r="Y1866" s="568"/>
      <c r="Z1866" s="568" t="str">
        <f t="shared" ca="1" si="208"/>
        <v/>
      </c>
      <c r="AA1866" s="568"/>
      <c r="AB1866" s="568" t="str">
        <f t="shared" ca="1" si="209"/>
        <v/>
      </c>
      <c r="AC1866" s="568"/>
      <c r="AD1866" s="568" t="str">
        <f t="shared" ca="1" si="210"/>
        <v/>
      </c>
      <c r="AE1866" s="568"/>
      <c r="AG1866" s="187" t="str">
        <f t="shared" ca="1" si="211"/>
        <v/>
      </c>
      <c r="AH1866" s="568" t="str">
        <f t="shared" ca="1" si="212"/>
        <v/>
      </c>
      <c r="AI1866" s="568"/>
      <c r="AJ1866" s="568" t="str">
        <f t="shared" ca="1" si="213"/>
        <v/>
      </c>
      <c r="AK1866" s="568"/>
      <c r="AL1866" s="568" t="str">
        <f t="shared" ca="1" si="214"/>
        <v/>
      </c>
      <c r="AM1866" s="568"/>
      <c r="AN1866" s="568" t="str">
        <f t="shared" ca="1" si="215"/>
        <v/>
      </c>
      <c r="AO1866" s="568"/>
      <c r="AQ1866" s="187" t="str">
        <f t="shared" ca="1" si="216"/>
        <v/>
      </c>
      <c r="AR1866" s="568" t="str">
        <f t="shared" ca="1" si="217"/>
        <v/>
      </c>
      <c r="AS1866" s="568"/>
      <c r="AT1866" s="568" t="str">
        <f t="shared" ca="1" si="218"/>
        <v/>
      </c>
      <c r="AU1866" s="568"/>
      <c r="AV1866" s="568" t="str">
        <f t="shared" ca="1" si="219"/>
        <v/>
      </c>
      <c r="AW1866" s="568"/>
      <c r="AX1866" s="568" t="str">
        <f t="shared" ca="1" si="220"/>
        <v/>
      </c>
      <c r="AY1866" s="568"/>
      <c r="BA1866" s="187" t="str">
        <f t="shared" ca="1" si="221"/>
        <v/>
      </c>
      <c r="BB1866" s="568" t="str">
        <f t="shared" ca="1" si="222"/>
        <v/>
      </c>
      <c r="BC1866" s="568"/>
      <c r="BD1866" s="568" t="str">
        <f t="shared" ca="1" si="223"/>
        <v/>
      </c>
      <c r="BE1866" s="568"/>
      <c r="BF1866" s="568" t="str">
        <f t="shared" ca="1" si="224"/>
        <v/>
      </c>
      <c r="BG1866" s="568"/>
      <c r="BH1866" s="568" t="str">
        <f t="shared" ca="1" si="225"/>
        <v/>
      </c>
      <c r="BI1866" s="568"/>
      <c r="BK1866" s="187" t="str">
        <f t="shared" ca="1" si="226"/>
        <v/>
      </c>
      <c r="BL1866" s="568" t="str">
        <f t="shared" ca="1" si="227"/>
        <v/>
      </c>
      <c r="BM1866" s="568"/>
      <c r="BN1866" s="568" t="str">
        <f t="shared" ca="1" si="228"/>
        <v/>
      </c>
      <c r="BO1866" s="568"/>
      <c r="BP1866" s="568" t="str">
        <f t="shared" ca="1" si="229"/>
        <v/>
      </c>
      <c r="BQ1866" s="568"/>
      <c r="BR1866" s="568" t="str">
        <f t="shared" ca="1" si="230"/>
        <v/>
      </c>
      <c r="BS1866" s="568"/>
      <c r="BU1866" s="187" t="str">
        <f t="shared" ca="1" si="231"/>
        <v/>
      </c>
      <c r="BV1866" s="568" t="str">
        <f t="shared" ca="1" si="232"/>
        <v/>
      </c>
      <c r="BW1866" s="568"/>
      <c r="BX1866" s="568" t="str">
        <f t="shared" ca="1" si="233"/>
        <v/>
      </c>
      <c r="BY1866" s="568"/>
      <c r="BZ1866" s="568" t="str">
        <f t="shared" ca="1" si="234"/>
        <v/>
      </c>
      <c r="CA1866" s="568"/>
      <c r="CB1866" s="568" t="str">
        <f t="shared" ca="1" si="235"/>
        <v/>
      </c>
      <c r="CC1866" s="568"/>
      <c r="CE1866" s="187" t="str">
        <f t="shared" ca="1" si="236"/>
        <v/>
      </c>
      <c r="CF1866" s="568" t="str">
        <f t="shared" ca="1" si="237"/>
        <v/>
      </c>
      <c r="CG1866" s="568"/>
      <c r="CH1866" s="568" t="str">
        <f t="shared" ca="1" si="238"/>
        <v/>
      </c>
      <c r="CI1866" s="568"/>
      <c r="CJ1866" s="568" t="str">
        <f t="shared" ca="1" si="239"/>
        <v/>
      </c>
      <c r="CK1866" s="568"/>
      <c r="CL1866" s="568" t="str">
        <f t="shared" ca="1" si="240"/>
        <v/>
      </c>
      <c r="CM1866" s="568"/>
      <c r="CO1866" s="187" t="str">
        <f t="shared" ca="1" si="241"/>
        <v/>
      </c>
      <c r="CP1866" s="568" t="str">
        <f t="shared" ca="1" si="242"/>
        <v/>
      </c>
      <c r="CQ1866" s="568"/>
      <c r="CR1866" s="568" t="str">
        <f t="shared" ca="1" si="243"/>
        <v/>
      </c>
      <c r="CS1866" s="568"/>
      <c r="CT1866" s="568" t="str">
        <f t="shared" ca="1" si="244"/>
        <v/>
      </c>
      <c r="CU1866" s="568"/>
      <c r="CV1866" s="568" t="str">
        <f t="shared" ca="1" si="245"/>
        <v/>
      </c>
      <c r="CW1866" s="568"/>
      <c r="CY1866" s="187" t="str">
        <f t="shared" ca="1" si="246"/>
        <v/>
      </c>
      <c r="CZ1866" s="568" t="str">
        <f t="shared" ca="1" si="247"/>
        <v/>
      </c>
      <c r="DA1866" s="568"/>
      <c r="DB1866" s="568" t="str">
        <f t="shared" ca="1" si="248"/>
        <v/>
      </c>
      <c r="DC1866" s="568"/>
      <c r="DD1866" s="568" t="str">
        <f t="shared" ca="1" si="249"/>
        <v/>
      </c>
      <c r="DE1866" s="568"/>
      <c r="DF1866" s="568" t="str">
        <f t="shared" ca="1" si="250"/>
        <v/>
      </c>
      <c r="DG1866" s="568"/>
      <c r="DI1866" s="187" t="str">
        <f t="shared" ca="1" si="251"/>
        <v/>
      </c>
      <c r="DJ1866" s="568" t="str">
        <f t="shared" ca="1" si="252"/>
        <v/>
      </c>
      <c r="DK1866" s="568"/>
      <c r="DL1866" s="568" t="str">
        <f t="shared" ca="1" si="253"/>
        <v/>
      </c>
      <c r="DM1866" s="568"/>
      <c r="DN1866" s="568" t="str">
        <f t="shared" ca="1" si="254"/>
        <v/>
      </c>
      <c r="DO1866" s="568"/>
      <c r="DP1866" s="568" t="str">
        <f t="shared" ca="1" si="255"/>
        <v/>
      </c>
      <c r="DQ1866" s="568"/>
      <c r="DS1866" s="187" t="str">
        <f t="shared" ca="1" si="256"/>
        <v/>
      </c>
      <c r="DT1866" s="568" t="str">
        <f t="shared" ca="1" si="257"/>
        <v/>
      </c>
      <c r="DU1866" s="568"/>
      <c r="DV1866" s="568" t="str">
        <f t="shared" ca="1" si="258"/>
        <v/>
      </c>
      <c r="DW1866" s="568"/>
      <c r="DX1866" s="568" t="str">
        <f t="shared" ca="1" si="259"/>
        <v/>
      </c>
      <c r="DY1866" s="568"/>
      <c r="DZ1866" s="568" t="str">
        <f t="shared" ca="1" si="260"/>
        <v/>
      </c>
      <c r="EA1866" s="568"/>
      <c r="EC1866" s="187" t="str">
        <f t="shared" ca="1" si="261"/>
        <v/>
      </c>
      <c r="ED1866" s="568" t="str">
        <f t="shared" ca="1" si="262"/>
        <v/>
      </c>
      <c r="EE1866" s="568"/>
      <c r="EF1866" s="568" t="str">
        <f t="shared" ca="1" si="263"/>
        <v/>
      </c>
      <c r="EG1866" s="568"/>
      <c r="EH1866" s="568" t="str">
        <f t="shared" ca="1" si="264"/>
        <v/>
      </c>
      <c r="EI1866" s="568"/>
      <c r="EJ1866" s="568" t="str">
        <f t="shared" ca="1" si="265"/>
        <v/>
      </c>
      <c r="EK1866" s="568"/>
      <c r="EM1866" s="187" t="str">
        <f t="shared" ca="1" si="266"/>
        <v/>
      </c>
      <c r="EN1866" s="568" t="str">
        <f t="shared" ca="1" si="267"/>
        <v/>
      </c>
      <c r="EO1866" s="568"/>
      <c r="EP1866" s="568" t="str">
        <f t="shared" ca="1" si="268"/>
        <v/>
      </c>
      <c r="EQ1866" s="568"/>
      <c r="ER1866" s="568" t="str">
        <f t="shared" ca="1" si="269"/>
        <v/>
      </c>
      <c r="ES1866" s="568"/>
      <c r="ET1866" s="568" t="str">
        <f t="shared" ca="1" si="270"/>
        <v/>
      </c>
      <c r="EU1866" s="568"/>
      <c r="EW1866" s="187" t="str">
        <f t="shared" ca="1" si="271"/>
        <v/>
      </c>
      <c r="EX1866" s="568" t="str">
        <f t="shared" ca="1" si="272"/>
        <v/>
      </c>
      <c r="EY1866" s="568"/>
      <c r="EZ1866" s="568" t="str">
        <f t="shared" ca="1" si="273"/>
        <v/>
      </c>
      <c r="FA1866" s="568"/>
      <c r="FB1866" s="568" t="str">
        <f t="shared" ca="1" si="274"/>
        <v/>
      </c>
      <c r="FC1866" s="568"/>
      <c r="FD1866" s="568" t="str">
        <f t="shared" ca="1" si="275"/>
        <v/>
      </c>
      <c r="FE1866" s="568"/>
      <c r="FG1866" s="187" t="str">
        <f t="shared" ca="1" si="276"/>
        <v/>
      </c>
      <c r="FH1866" s="568" t="str">
        <f t="shared" ca="1" si="277"/>
        <v/>
      </c>
      <c r="FI1866" s="568"/>
      <c r="FJ1866" s="568" t="str">
        <f t="shared" ca="1" si="278"/>
        <v/>
      </c>
      <c r="FK1866" s="568"/>
      <c r="FL1866" s="568" t="str">
        <f t="shared" ca="1" si="279"/>
        <v/>
      </c>
      <c r="FM1866" s="568"/>
      <c r="FN1866" s="568" t="str">
        <f t="shared" ca="1" si="280"/>
        <v/>
      </c>
      <c r="FO1866" s="568"/>
    </row>
    <row r="1867" spans="1:171" hidden="1">
      <c r="A1867" s="22">
        <v>95</v>
      </c>
      <c r="B1867" s="22" t="str">
        <f ca="1">IF(ISERROR(INDEX(WS,ROWS($A$1773:$A1867))),"",MID(INDEX(WS,ROWS($A$1773:$A1867)), FIND("]",INDEX(WS,ROWS($A$1773:$A1867)))+1,32))&amp;T(NOW())</f>
        <v/>
      </c>
      <c r="C1867" s="187" t="str">
        <f t="shared" ca="1" si="196"/>
        <v/>
      </c>
      <c r="D1867" s="568" t="str">
        <f t="shared" ca="1" si="197"/>
        <v/>
      </c>
      <c r="E1867" s="568"/>
      <c r="F1867" s="568" t="str">
        <f t="shared" ca="1" si="198"/>
        <v/>
      </c>
      <c r="G1867" s="568"/>
      <c r="H1867" s="568" t="str">
        <f t="shared" ca="1" si="199"/>
        <v/>
      </c>
      <c r="I1867" s="568"/>
      <c r="J1867" s="568" t="str">
        <f t="shared" ca="1" si="200"/>
        <v/>
      </c>
      <c r="K1867" s="568"/>
      <c r="M1867" s="187" t="str">
        <f t="shared" ca="1" si="201"/>
        <v/>
      </c>
      <c r="N1867" s="568" t="str">
        <f t="shared" ca="1" si="202"/>
        <v/>
      </c>
      <c r="O1867" s="568"/>
      <c r="P1867" s="568" t="str">
        <f t="shared" ca="1" si="203"/>
        <v/>
      </c>
      <c r="Q1867" s="568"/>
      <c r="R1867" s="568" t="str">
        <f t="shared" ca="1" si="204"/>
        <v/>
      </c>
      <c r="S1867" s="568"/>
      <c r="T1867" s="568" t="str">
        <f t="shared" ca="1" si="205"/>
        <v/>
      </c>
      <c r="U1867" s="568"/>
      <c r="W1867" s="187" t="str">
        <f t="shared" ca="1" si="206"/>
        <v/>
      </c>
      <c r="X1867" s="568" t="str">
        <f t="shared" ca="1" si="207"/>
        <v/>
      </c>
      <c r="Y1867" s="568"/>
      <c r="Z1867" s="568" t="str">
        <f t="shared" ca="1" si="208"/>
        <v/>
      </c>
      <c r="AA1867" s="568"/>
      <c r="AB1867" s="568" t="str">
        <f t="shared" ca="1" si="209"/>
        <v/>
      </c>
      <c r="AC1867" s="568"/>
      <c r="AD1867" s="568" t="str">
        <f t="shared" ca="1" si="210"/>
        <v/>
      </c>
      <c r="AE1867" s="568"/>
      <c r="AG1867" s="187" t="str">
        <f t="shared" ca="1" si="211"/>
        <v/>
      </c>
      <c r="AH1867" s="568" t="str">
        <f t="shared" ca="1" si="212"/>
        <v/>
      </c>
      <c r="AI1867" s="568"/>
      <c r="AJ1867" s="568" t="str">
        <f t="shared" ca="1" si="213"/>
        <v/>
      </c>
      <c r="AK1867" s="568"/>
      <c r="AL1867" s="568" t="str">
        <f t="shared" ca="1" si="214"/>
        <v/>
      </c>
      <c r="AM1867" s="568"/>
      <c r="AN1867" s="568" t="str">
        <f t="shared" ca="1" si="215"/>
        <v/>
      </c>
      <c r="AO1867" s="568"/>
      <c r="AQ1867" s="187" t="str">
        <f t="shared" ca="1" si="216"/>
        <v/>
      </c>
      <c r="AR1867" s="568" t="str">
        <f t="shared" ca="1" si="217"/>
        <v/>
      </c>
      <c r="AS1867" s="568"/>
      <c r="AT1867" s="568" t="str">
        <f t="shared" ca="1" si="218"/>
        <v/>
      </c>
      <c r="AU1867" s="568"/>
      <c r="AV1867" s="568" t="str">
        <f t="shared" ca="1" si="219"/>
        <v/>
      </c>
      <c r="AW1867" s="568"/>
      <c r="AX1867" s="568" t="str">
        <f t="shared" ca="1" si="220"/>
        <v/>
      </c>
      <c r="AY1867" s="568"/>
      <c r="BA1867" s="187" t="str">
        <f t="shared" ca="1" si="221"/>
        <v/>
      </c>
      <c r="BB1867" s="568" t="str">
        <f t="shared" ca="1" si="222"/>
        <v/>
      </c>
      <c r="BC1867" s="568"/>
      <c r="BD1867" s="568" t="str">
        <f t="shared" ca="1" si="223"/>
        <v/>
      </c>
      <c r="BE1867" s="568"/>
      <c r="BF1867" s="568" t="str">
        <f t="shared" ca="1" si="224"/>
        <v/>
      </c>
      <c r="BG1867" s="568"/>
      <c r="BH1867" s="568" t="str">
        <f t="shared" ca="1" si="225"/>
        <v/>
      </c>
      <c r="BI1867" s="568"/>
      <c r="BK1867" s="187" t="str">
        <f t="shared" ca="1" si="226"/>
        <v/>
      </c>
      <c r="BL1867" s="568" t="str">
        <f t="shared" ca="1" si="227"/>
        <v/>
      </c>
      <c r="BM1867" s="568"/>
      <c r="BN1867" s="568" t="str">
        <f t="shared" ca="1" si="228"/>
        <v/>
      </c>
      <c r="BO1867" s="568"/>
      <c r="BP1867" s="568" t="str">
        <f t="shared" ca="1" si="229"/>
        <v/>
      </c>
      <c r="BQ1867" s="568"/>
      <c r="BR1867" s="568" t="str">
        <f t="shared" ca="1" si="230"/>
        <v/>
      </c>
      <c r="BS1867" s="568"/>
      <c r="BU1867" s="187" t="str">
        <f t="shared" ca="1" si="231"/>
        <v/>
      </c>
      <c r="BV1867" s="568" t="str">
        <f t="shared" ca="1" si="232"/>
        <v/>
      </c>
      <c r="BW1867" s="568"/>
      <c r="BX1867" s="568" t="str">
        <f t="shared" ca="1" si="233"/>
        <v/>
      </c>
      <c r="BY1867" s="568"/>
      <c r="BZ1867" s="568" t="str">
        <f t="shared" ca="1" si="234"/>
        <v/>
      </c>
      <c r="CA1867" s="568"/>
      <c r="CB1867" s="568" t="str">
        <f t="shared" ca="1" si="235"/>
        <v/>
      </c>
      <c r="CC1867" s="568"/>
      <c r="CE1867" s="187" t="str">
        <f t="shared" ca="1" si="236"/>
        <v/>
      </c>
      <c r="CF1867" s="568" t="str">
        <f t="shared" ca="1" si="237"/>
        <v/>
      </c>
      <c r="CG1867" s="568"/>
      <c r="CH1867" s="568" t="str">
        <f t="shared" ca="1" si="238"/>
        <v/>
      </c>
      <c r="CI1867" s="568"/>
      <c r="CJ1867" s="568" t="str">
        <f t="shared" ca="1" si="239"/>
        <v/>
      </c>
      <c r="CK1867" s="568"/>
      <c r="CL1867" s="568" t="str">
        <f t="shared" ca="1" si="240"/>
        <v/>
      </c>
      <c r="CM1867" s="568"/>
      <c r="CO1867" s="187" t="str">
        <f t="shared" ca="1" si="241"/>
        <v/>
      </c>
      <c r="CP1867" s="568" t="str">
        <f t="shared" ca="1" si="242"/>
        <v/>
      </c>
      <c r="CQ1867" s="568"/>
      <c r="CR1867" s="568" t="str">
        <f t="shared" ca="1" si="243"/>
        <v/>
      </c>
      <c r="CS1867" s="568"/>
      <c r="CT1867" s="568" t="str">
        <f t="shared" ca="1" si="244"/>
        <v/>
      </c>
      <c r="CU1867" s="568"/>
      <c r="CV1867" s="568" t="str">
        <f t="shared" ca="1" si="245"/>
        <v/>
      </c>
      <c r="CW1867" s="568"/>
      <c r="CY1867" s="187" t="str">
        <f t="shared" ca="1" si="246"/>
        <v/>
      </c>
      <c r="CZ1867" s="568" t="str">
        <f t="shared" ca="1" si="247"/>
        <v/>
      </c>
      <c r="DA1867" s="568"/>
      <c r="DB1867" s="568" t="str">
        <f t="shared" ca="1" si="248"/>
        <v/>
      </c>
      <c r="DC1867" s="568"/>
      <c r="DD1867" s="568" t="str">
        <f t="shared" ca="1" si="249"/>
        <v/>
      </c>
      <c r="DE1867" s="568"/>
      <c r="DF1867" s="568" t="str">
        <f t="shared" ca="1" si="250"/>
        <v/>
      </c>
      <c r="DG1867" s="568"/>
      <c r="DI1867" s="187" t="str">
        <f t="shared" ca="1" si="251"/>
        <v/>
      </c>
      <c r="DJ1867" s="568" t="str">
        <f t="shared" ca="1" si="252"/>
        <v/>
      </c>
      <c r="DK1867" s="568"/>
      <c r="DL1867" s="568" t="str">
        <f t="shared" ca="1" si="253"/>
        <v/>
      </c>
      <c r="DM1867" s="568"/>
      <c r="DN1867" s="568" t="str">
        <f t="shared" ca="1" si="254"/>
        <v/>
      </c>
      <c r="DO1867" s="568"/>
      <c r="DP1867" s="568" t="str">
        <f t="shared" ca="1" si="255"/>
        <v/>
      </c>
      <c r="DQ1867" s="568"/>
      <c r="DS1867" s="187" t="str">
        <f t="shared" ca="1" si="256"/>
        <v/>
      </c>
      <c r="DT1867" s="568" t="str">
        <f t="shared" ca="1" si="257"/>
        <v/>
      </c>
      <c r="DU1867" s="568"/>
      <c r="DV1867" s="568" t="str">
        <f t="shared" ca="1" si="258"/>
        <v/>
      </c>
      <c r="DW1867" s="568"/>
      <c r="DX1867" s="568" t="str">
        <f t="shared" ca="1" si="259"/>
        <v/>
      </c>
      <c r="DY1867" s="568"/>
      <c r="DZ1867" s="568" t="str">
        <f t="shared" ca="1" si="260"/>
        <v/>
      </c>
      <c r="EA1867" s="568"/>
      <c r="EC1867" s="187" t="str">
        <f t="shared" ca="1" si="261"/>
        <v/>
      </c>
      <c r="ED1867" s="568" t="str">
        <f t="shared" ca="1" si="262"/>
        <v/>
      </c>
      <c r="EE1867" s="568"/>
      <c r="EF1867" s="568" t="str">
        <f t="shared" ca="1" si="263"/>
        <v/>
      </c>
      <c r="EG1867" s="568"/>
      <c r="EH1867" s="568" t="str">
        <f t="shared" ca="1" si="264"/>
        <v/>
      </c>
      <c r="EI1867" s="568"/>
      <c r="EJ1867" s="568" t="str">
        <f t="shared" ca="1" si="265"/>
        <v/>
      </c>
      <c r="EK1867" s="568"/>
      <c r="EM1867" s="187" t="str">
        <f t="shared" ca="1" si="266"/>
        <v/>
      </c>
      <c r="EN1867" s="568" t="str">
        <f t="shared" ca="1" si="267"/>
        <v/>
      </c>
      <c r="EO1867" s="568"/>
      <c r="EP1867" s="568" t="str">
        <f t="shared" ca="1" si="268"/>
        <v/>
      </c>
      <c r="EQ1867" s="568"/>
      <c r="ER1867" s="568" t="str">
        <f t="shared" ca="1" si="269"/>
        <v/>
      </c>
      <c r="ES1867" s="568"/>
      <c r="ET1867" s="568" t="str">
        <f t="shared" ca="1" si="270"/>
        <v/>
      </c>
      <c r="EU1867" s="568"/>
      <c r="EW1867" s="187" t="str">
        <f t="shared" ca="1" si="271"/>
        <v/>
      </c>
      <c r="EX1867" s="568" t="str">
        <f t="shared" ca="1" si="272"/>
        <v/>
      </c>
      <c r="EY1867" s="568"/>
      <c r="EZ1867" s="568" t="str">
        <f t="shared" ca="1" si="273"/>
        <v/>
      </c>
      <c r="FA1867" s="568"/>
      <c r="FB1867" s="568" t="str">
        <f t="shared" ca="1" si="274"/>
        <v/>
      </c>
      <c r="FC1867" s="568"/>
      <c r="FD1867" s="568" t="str">
        <f t="shared" ca="1" si="275"/>
        <v/>
      </c>
      <c r="FE1867" s="568"/>
      <c r="FG1867" s="187" t="str">
        <f t="shared" ca="1" si="276"/>
        <v/>
      </c>
      <c r="FH1867" s="568" t="str">
        <f t="shared" ca="1" si="277"/>
        <v/>
      </c>
      <c r="FI1867" s="568"/>
      <c r="FJ1867" s="568" t="str">
        <f t="shared" ca="1" si="278"/>
        <v/>
      </c>
      <c r="FK1867" s="568"/>
      <c r="FL1867" s="568" t="str">
        <f t="shared" ca="1" si="279"/>
        <v/>
      </c>
      <c r="FM1867" s="568"/>
      <c r="FN1867" s="568" t="str">
        <f t="shared" ca="1" si="280"/>
        <v/>
      </c>
      <c r="FO1867" s="568"/>
    </row>
    <row r="1868" spans="1:171" hidden="1">
      <c r="A1868" s="22">
        <v>96</v>
      </c>
      <c r="B1868" s="22" t="str">
        <f ca="1">IF(ISERROR(INDEX(WS,ROWS($A$1773:$A1868))),"",MID(INDEX(WS,ROWS($A$1773:$A1868)), FIND("]",INDEX(WS,ROWS($A$1773:$A1868)))+1,32))&amp;T(NOW())</f>
        <v/>
      </c>
      <c r="C1868" s="187" t="str">
        <f t="shared" ca="1" si="196"/>
        <v/>
      </c>
      <c r="D1868" s="568" t="str">
        <f t="shared" ca="1" si="197"/>
        <v/>
      </c>
      <c r="E1868" s="568"/>
      <c r="F1868" s="568" t="str">
        <f t="shared" ca="1" si="198"/>
        <v/>
      </c>
      <c r="G1868" s="568"/>
      <c r="H1868" s="568" t="str">
        <f t="shared" ca="1" si="199"/>
        <v/>
      </c>
      <c r="I1868" s="568"/>
      <c r="J1868" s="568" t="str">
        <f t="shared" ca="1" si="200"/>
        <v/>
      </c>
      <c r="K1868" s="568"/>
      <c r="M1868" s="187" t="str">
        <f t="shared" ca="1" si="201"/>
        <v/>
      </c>
      <c r="N1868" s="568" t="str">
        <f t="shared" ca="1" si="202"/>
        <v/>
      </c>
      <c r="O1868" s="568"/>
      <c r="P1868" s="568" t="str">
        <f t="shared" ca="1" si="203"/>
        <v/>
      </c>
      <c r="Q1868" s="568"/>
      <c r="R1868" s="568" t="str">
        <f t="shared" ca="1" si="204"/>
        <v/>
      </c>
      <c r="S1868" s="568"/>
      <c r="T1868" s="568" t="str">
        <f t="shared" ca="1" si="205"/>
        <v/>
      </c>
      <c r="U1868" s="568"/>
      <c r="W1868" s="187" t="str">
        <f t="shared" ca="1" si="206"/>
        <v/>
      </c>
      <c r="X1868" s="568" t="str">
        <f t="shared" ca="1" si="207"/>
        <v/>
      </c>
      <c r="Y1868" s="568"/>
      <c r="Z1868" s="568" t="str">
        <f t="shared" ca="1" si="208"/>
        <v/>
      </c>
      <c r="AA1868" s="568"/>
      <c r="AB1868" s="568" t="str">
        <f t="shared" ca="1" si="209"/>
        <v/>
      </c>
      <c r="AC1868" s="568"/>
      <c r="AD1868" s="568" t="str">
        <f t="shared" ca="1" si="210"/>
        <v/>
      </c>
      <c r="AE1868" s="568"/>
      <c r="AG1868" s="187" t="str">
        <f t="shared" ca="1" si="211"/>
        <v/>
      </c>
      <c r="AH1868" s="568" t="str">
        <f t="shared" ca="1" si="212"/>
        <v/>
      </c>
      <c r="AI1868" s="568"/>
      <c r="AJ1868" s="568" t="str">
        <f t="shared" ca="1" si="213"/>
        <v/>
      </c>
      <c r="AK1868" s="568"/>
      <c r="AL1868" s="568" t="str">
        <f t="shared" ca="1" si="214"/>
        <v/>
      </c>
      <c r="AM1868" s="568"/>
      <c r="AN1868" s="568" t="str">
        <f t="shared" ca="1" si="215"/>
        <v/>
      </c>
      <c r="AO1868" s="568"/>
      <c r="AQ1868" s="187" t="str">
        <f t="shared" ca="1" si="216"/>
        <v/>
      </c>
      <c r="AR1868" s="568" t="str">
        <f t="shared" ca="1" si="217"/>
        <v/>
      </c>
      <c r="AS1868" s="568"/>
      <c r="AT1868" s="568" t="str">
        <f t="shared" ca="1" si="218"/>
        <v/>
      </c>
      <c r="AU1868" s="568"/>
      <c r="AV1868" s="568" t="str">
        <f t="shared" ca="1" si="219"/>
        <v/>
      </c>
      <c r="AW1868" s="568"/>
      <c r="AX1868" s="568" t="str">
        <f t="shared" ca="1" si="220"/>
        <v/>
      </c>
      <c r="AY1868" s="568"/>
      <c r="BA1868" s="187" t="str">
        <f t="shared" ca="1" si="221"/>
        <v/>
      </c>
      <c r="BB1868" s="568" t="str">
        <f t="shared" ca="1" si="222"/>
        <v/>
      </c>
      <c r="BC1868" s="568"/>
      <c r="BD1868" s="568" t="str">
        <f t="shared" ca="1" si="223"/>
        <v/>
      </c>
      <c r="BE1868" s="568"/>
      <c r="BF1868" s="568" t="str">
        <f t="shared" ca="1" si="224"/>
        <v/>
      </c>
      <c r="BG1868" s="568"/>
      <c r="BH1868" s="568" t="str">
        <f t="shared" ca="1" si="225"/>
        <v/>
      </c>
      <c r="BI1868" s="568"/>
      <c r="BK1868" s="187" t="str">
        <f t="shared" ca="1" si="226"/>
        <v/>
      </c>
      <c r="BL1868" s="568" t="str">
        <f t="shared" ca="1" si="227"/>
        <v/>
      </c>
      <c r="BM1868" s="568"/>
      <c r="BN1868" s="568" t="str">
        <f t="shared" ca="1" si="228"/>
        <v/>
      </c>
      <c r="BO1868" s="568"/>
      <c r="BP1868" s="568" t="str">
        <f t="shared" ca="1" si="229"/>
        <v/>
      </c>
      <c r="BQ1868" s="568"/>
      <c r="BR1868" s="568" t="str">
        <f t="shared" ca="1" si="230"/>
        <v/>
      </c>
      <c r="BS1868" s="568"/>
      <c r="BU1868" s="187" t="str">
        <f t="shared" ca="1" si="231"/>
        <v/>
      </c>
      <c r="BV1868" s="568" t="str">
        <f t="shared" ca="1" si="232"/>
        <v/>
      </c>
      <c r="BW1868" s="568"/>
      <c r="BX1868" s="568" t="str">
        <f t="shared" ca="1" si="233"/>
        <v/>
      </c>
      <c r="BY1868" s="568"/>
      <c r="BZ1868" s="568" t="str">
        <f t="shared" ca="1" si="234"/>
        <v/>
      </c>
      <c r="CA1868" s="568"/>
      <c r="CB1868" s="568" t="str">
        <f t="shared" ca="1" si="235"/>
        <v/>
      </c>
      <c r="CC1868" s="568"/>
      <c r="CE1868" s="187" t="str">
        <f t="shared" ca="1" si="236"/>
        <v/>
      </c>
      <c r="CF1868" s="568" t="str">
        <f t="shared" ca="1" si="237"/>
        <v/>
      </c>
      <c r="CG1868" s="568"/>
      <c r="CH1868" s="568" t="str">
        <f t="shared" ca="1" si="238"/>
        <v/>
      </c>
      <c r="CI1868" s="568"/>
      <c r="CJ1868" s="568" t="str">
        <f t="shared" ca="1" si="239"/>
        <v/>
      </c>
      <c r="CK1868" s="568"/>
      <c r="CL1868" s="568" t="str">
        <f t="shared" ca="1" si="240"/>
        <v/>
      </c>
      <c r="CM1868" s="568"/>
      <c r="CO1868" s="187" t="str">
        <f t="shared" ca="1" si="241"/>
        <v/>
      </c>
      <c r="CP1868" s="568" t="str">
        <f t="shared" ca="1" si="242"/>
        <v/>
      </c>
      <c r="CQ1868" s="568"/>
      <c r="CR1868" s="568" t="str">
        <f t="shared" ca="1" si="243"/>
        <v/>
      </c>
      <c r="CS1868" s="568"/>
      <c r="CT1868" s="568" t="str">
        <f t="shared" ca="1" si="244"/>
        <v/>
      </c>
      <c r="CU1868" s="568"/>
      <c r="CV1868" s="568" t="str">
        <f t="shared" ca="1" si="245"/>
        <v/>
      </c>
      <c r="CW1868" s="568"/>
      <c r="CY1868" s="187" t="str">
        <f t="shared" ca="1" si="246"/>
        <v/>
      </c>
      <c r="CZ1868" s="568" t="str">
        <f t="shared" ca="1" si="247"/>
        <v/>
      </c>
      <c r="DA1868" s="568"/>
      <c r="DB1868" s="568" t="str">
        <f t="shared" ca="1" si="248"/>
        <v/>
      </c>
      <c r="DC1868" s="568"/>
      <c r="DD1868" s="568" t="str">
        <f t="shared" ca="1" si="249"/>
        <v/>
      </c>
      <c r="DE1868" s="568"/>
      <c r="DF1868" s="568" t="str">
        <f t="shared" ca="1" si="250"/>
        <v/>
      </c>
      <c r="DG1868" s="568"/>
      <c r="DI1868" s="187" t="str">
        <f t="shared" ca="1" si="251"/>
        <v/>
      </c>
      <c r="DJ1868" s="568" t="str">
        <f t="shared" ca="1" si="252"/>
        <v/>
      </c>
      <c r="DK1868" s="568"/>
      <c r="DL1868" s="568" t="str">
        <f t="shared" ca="1" si="253"/>
        <v/>
      </c>
      <c r="DM1868" s="568"/>
      <c r="DN1868" s="568" t="str">
        <f t="shared" ca="1" si="254"/>
        <v/>
      </c>
      <c r="DO1868" s="568"/>
      <c r="DP1868" s="568" t="str">
        <f t="shared" ca="1" si="255"/>
        <v/>
      </c>
      <c r="DQ1868" s="568"/>
      <c r="DS1868" s="187" t="str">
        <f t="shared" ca="1" si="256"/>
        <v/>
      </c>
      <c r="DT1868" s="568" t="str">
        <f t="shared" ca="1" si="257"/>
        <v/>
      </c>
      <c r="DU1868" s="568"/>
      <c r="DV1868" s="568" t="str">
        <f t="shared" ca="1" si="258"/>
        <v/>
      </c>
      <c r="DW1868" s="568"/>
      <c r="DX1868" s="568" t="str">
        <f t="shared" ca="1" si="259"/>
        <v/>
      </c>
      <c r="DY1868" s="568"/>
      <c r="DZ1868" s="568" t="str">
        <f t="shared" ca="1" si="260"/>
        <v/>
      </c>
      <c r="EA1868" s="568"/>
      <c r="EC1868" s="187" t="str">
        <f t="shared" ca="1" si="261"/>
        <v/>
      </c>
      <c r="ED1868" s="568" t="str">
        <f t="shared" ca="1" si="262"/>
        <v/>
      </c>
      <c r="EE1868" s="568"/>
      <c r="EF1868" s="568" t="str">
        <f t="shared" ca="1" si="263"/>
        <v/>
      </c>
      <c r="EG1868" s="568"/>
      <c r="EH1868" s="568" t="str">
        <f t="shared" ca="1" si="264"/>
        <v/>
      </c>
      <c r="EI1868" s="568"/>
      <c r="EJ1868" s="568" t="str">
        <f t="shared" ca="1" si="265"/>
        <v/>
      </c>
      <c r="EK1868" s="568"/>
      <c r="EM1868" s="187" t="str">
        <f t="shared" ca="1" si="266"/>
        <v/>
      </c>
      <c r="EN1868" s="568" t="str">
        <f t="shared" ca="1" si="267"/>
        <v/>
      </c>
      <c r="EO1868" s="568"/>
      <c r="EP1868" s="568" t="str">
        <f t="shared" ca="1" si="268"/>
        <v/>
      </c>
      <c r="EQ1868" s="568"/>
      <c r="ER1868" s="568" t="str">
        <f t="shared" ca="1" si="269"/>
        <v/>
      </c>
      <c r="ES1868" s="568"/>
      <c r="ET1868" s="568" t="str">
        <f t="shared" ca="1" si="270"/>
        <v/>
      </c>
      <c r="EU1868" s="568"/>
      <c r="EW1868" s="187" t="str">
        <f t="shared" ca="1" si="271"/>
        <v/>
      </c>
      <c r="EX1868" s="568" t="str">
        <f t="shared" ca="1" si="272"/>
        <v/>
      </c>
      <c r="EY1868" s="568"/>
      <c r="EZ1868" s="568" t="str">
        <f t="shared" ca="1" si="273"/>
        <v/>
      </c>
      <c r="FA1868" s="568"/>
      <c r="FB1868" s="568" t="str">
        <f t="shared" ca="1" si="274"/>
        <v/>
      </c>
      <c r="FC1868" s="568"/>
      <c r="FD1868" s="568" t="str">
        <f t="shared" ca="1" si="275"/>
        <v/>
      </c>
      <c r="FE1868" s="568"/>
      <c r="FG1868" s="187" t="str">
        <f t="shared" ca="1" si="276"/>
        <v/>
      </c>
      <c r="FH1868" s="568" t="str">
        <f t="shared" ca="1" si="277"/>
        <v/>
      </c>
      <c r="FI1868" s="568"/>
      <c r="FJ1868" s="568" t="str">
        <f t="shared" ca="1" si="278"/>
        <v/>
      </c>
      <c r="FK1868" s="568"/>
      <c r="FL1868" s="568" t="str">
        <f t="shared" ca="1" si="279"/>
        <v/>
      </c>
      <c r="FM1868" s="568"/>
      <c r="FN1868" s="568" t="str">
        <f t="shared" ca="1" si="280"/>
        <v/>
      </c>
      <c r="FO1868" s="568"/>
    </row>
    <row r="1869" spans="1:171" hidden="1">
      <c r="A1869" s="22">
        <v>97</v>
      </c>
      <c r="B1869" s="22" t="str">
        <f ca="1">IF(ISERROR(INDEX(WS,ROWS($A$1773:$A1869))),"",MID(INDEX(WS,ROWS($A$1773:$A1869)), FIND("]",INDEX(WS,ROWS($A$1773:$A1869)))+1,32))&amp;T(NOW())</f>
        <v/>
      </c>
      <c r="C1869" s="187" t="str">
        <f t="shared" ca="1" si="196"/>
        <v/>
      </c>
      <c r="D1869" s="568" t="str">
        <f t="shared" ca="1" si="197"/>
        <v/>
      </c>
      <c r="E1869" s="568"/>
      <c r="F1869" s="568" t="str">
        <f t="shared" ca="1" si="198"/>
        <v/>
      </c>
      <c r="G1869" s="568"/>
      <c r="H1869" s="568" t="str">
        <f t="shared" ca="1" si="199"/>
        <v/>
      </c>
      <c r="I1869" s="568"/>
      <c r="J1869" s="568" t="str">
        <f t="shared" ca="1" si="200"/>
        <v/>
      </c>
      <c r="K1869" s="568"/>
      <c r="M1869" s="187" t="str">
        <f t="shared" ca="1" si="201"/>
        <v/>
      </c>
      <c r="N1869" s="568" t="str">
        <f t="shared" ca="1" si="202"/>
        <v/>
      </c>
      <c r="O1869" s="568"/>
      <c r="P1869" s="568" t="str">
        <f t="shared" ca="1" si="203"/>
        <v/>
      </c>
      <c r="Q1869" s="568"/>
      <c r="R1869" s="568" t="str">
        <f t="shared" ca="1" si="204"/>
        <v/>
      </c>
      <c r="S1869" s="568"/>
      <c r="T1869" s="568" t="str">
        <f t="shared" ca="1" si="205"/>
        <v/>
      </c>
      <c r="U1869" s="568"/>
      <c r="W1869" s="187" t="str">
        <f t="shared" ca="1" si="206"/>
        <v/>
      </c>
      <c r="X1869" s="568" t="str">
        <f t="shared" ca="1" si="207"/>
        <v/>
      </c>
      <c r="Y1869" s="568"/>
      <c r="Z1869" s="568" t="str">
        <f t="shared" ca="1" si="208"/>
        <v/>
      </c>
      <c r="AA1869" s="568"/>
      <c r="AB1869" s="568" t="str">
        <f t="shared" ca="1" si="209"/>
        <v/>
      </c>
      <c r="AC1869" s="568"/>
      <c r="AD1869" s="568" t="str">
        <f t="shared" ca="1" si="210"/>
        <v/>
      </c>
      <c r="AE1869" s="568"/>
      <c r="AG1869" s="187" t="str">
        <f t="shared" ca="1" si="211"/>
        <v/>
      </c>
      <c r="AH1869" s="568" t="str">
        <f t="shared" ca="1" si="212"/>
        <v/>
      </c>
      <c r="AI1869" s="568"/>
      <c r="AJ1869" s="568" t="str">
        <f t="shared" ca="1" si="213"/>
        <v/>
      </c>
      <c r="AK1869" s="568"/>
      <c r="AL1869" s="568" t="str">
        <f t="shared" ca="1" si="214"/>
        <v/>
      </c>
      <c r="AM1869" s="568"/>
      <c r="AN1869" s="568" t="str">
        <f t="shared" ca="1" si="215"/>
        <v/>
      </c>
      <c r="AO1869" s="568"/>
      <c r="AQ1869" s="187" t="str">
        <f t="shared" ca="1" si="216"/>
        <v/>
      </c>
      <c r="AR1869" s="568" t="str">
        <f t="shared" ca="1" si="217"/>
        <v/>
      </c>
      <c r="AS1869" s="568"/>
      <c r="AT1869" s="568" t="str">
        <f t="shared" ca="1" si="218"/>
        <v/>
      </c>
      <c r="AU1869" s="568"/>
      <c r="AV1869" s="568" t="str">
        <f t="shared" ca="1" si="219"/>
        <v/>
      </c>
      <c r="AW1869" s="568"/>
      <c r="AX1869" s="568" t="str">
        <f t="shared" ca="1" si="220"/>
        <v/>
      </c>
      <c r="AY1869" s="568"/>
      <c r="BA1869" s="187" t="str">
        <f t="shared" ca="1" si="221"/>
        <v/>
      </c>
      <c r="BB1869" s="568" t="str">
        <f t="shared" ca="1" si="222"/>
        <v/>
      </c>
      <c r="BC1869" s="568"/>
      <c r="BD1869" s="568" t="str">
        <f t="shared" ca="1" si="223"/>
        <v/>
      </c>
      <c r="BE1869" s="568"/>
      <c r="BF1869" s="568" t="str">
        <f t="shared" ca="1" si="224"/>
        <v/>
      </c>
      <c r="BG1869" s="568"/>
      <c r="BH1869" s="568" t="str">
        <f t="shared" ca="1" si="225"/>
        <v/>
      </c>
      <c r="BI1869" s="568"/>
      <c r="BK1869" s="187" t="str">
        <f t="shared" ca="1" si="226"/>
        <v/>
      </c>
      <c r="BL1869" s="568" t="str">
        <f t="shared" ca="1" si="227"/>
        <v/>
      </c>
      <c r="BM1869" s="568"/>
      <c r="BN1869" s="568" t="str">
        <f t="shared" ca="1" si="228"/>
        <v/>
      </c>
      <c r="BO1869" s="568"/>
      <c r="BP1869" s="568" t="str">
        <f t="shared" ca="1" si="229"/>
        <v/>
      </c>
      <c r="BQ1869" s="568"/>
      <c r="BR1869" s="568" t="str">
        <f t="shared" ca="1" si="230"/>
        <v/>
      </c>
      <c r="BS1869" s="568"/>
      <c r="BU1869" s="187" t="str">
        <f t="shared" ca="1" si="231"/>
        <v/>
      </c>
      <c r="BV1869" s="568" t="str">
        <f t="shared" ca="1" si="232"/>
        <v/>
      </c>
      <c r="BW1869" s="568"/>
      <c r="BX1869" s="568" t="str">
        <f t="shared" ca="1" si="233"/>
        <v/>
      </c>
      <c r="BY1869" s="568"/>
      <c r="BZ1869" s="568" t="str">
        <f t="shared" ca="1" si="234"/>
        <v/>
      </c>
      <c r="CA1869" s="568"/>
      <c r="CB1869" s="568" t="str">
        <f t="shared" ca="1" si="235"/>
        <v/>
      </c>
      <c r="CC1869" s="568"/>
      <c r="CE1869" s="187" t="str">
        <f t="shared" ca="1" si="236"/>
        <v/>
      </c>
      <c r="CF1869" s="568" t="str">
        <f t="shared" ca="1" si="237"/>
        <v/>
      </c>
      <c r="CG1869" s="568"/>
      <c r="CH1869" s="568" t="str">
        <f t="shared" ca="1" si="238"/>
        <v/>
      </c>
      <c r="CI1869" s="568"/>
      <c r="CJ1869" s="568" t="str">
        <f t="shared" ca="1" si="239"/>
        <v/>
      </c>
      <c r="CK1869" s="568"/>
      <c r="CL1869" s="568" t="str">
        <f t="shared" ca="1" si="240"/>
        <v/>
      </c>
      <c r="CM1869" s="568"/>
      <c r="CO1869" s="187" t="str">
        <f t="shared" ca="1" si="241"/>
        <v/>
      </c>
      <c r="CP1869" s="568" t="str">
        <f t="shared" ca="1" si="242"/>
        <v/>
      </c>
      <c r="CQ1869" s="568"/>
      <c r="CR1869" s="568" t="str">
        <f t="shared" ca="1" si="243"/>
        <v/>
      </c>
      <c r="CS1869" s="568"/>
      <c r="CT1869" s="568" t="str">
        <f t="shared" ca="1" si="244"/>
        <v/>
      </c>
      <c r="CU1869" s="568"/>
      <c r="CV1869" s="568" t="str">
        <f t="shared" ca="1" si="245"/>
        <v/>
      </c>
      <c r="CW1869" s="568"/>
      <c r="CY1869" s="187" t="str">
        <f t="shared" ca="1" si="246"/>
        <v/>
      </c>
      <c r="CZ1869" s="568" t="str">
        <f t="shared" ca="1" si="247"/>
        <v/>
      </c>
      <c r="DA1869" s="568"/>
      <c r="DB1869" s="568" t="str">
        <f t="shared" ca="1" si="248"/>
        <v/>
      </c>
      <c r="DC1869" s="568"/>
      <c r="DD1869" s="568" t="str">
        <f t="shared" ca="1" si="249"/>
        <v/>
      </c>
      <c r="DE1869" s="568"/>
      <c r="DF1869" s="568" t="str">
        <f t="shared" ca="1" si="250"/>
        <v/>
      </c>
      <c r="DG1869" s="568"/>
      <c r="DI1869" s="187" t="str">
        <f t="shared" ca="1" si="251"/>
        <v/>
      </c>
      <c r="DJ1869" s="568" t="str">
        <f t="shared" ca="1" si="252"/>
        <v/>
      </c>
      <c r="DK1869" s="568"/>
      <c r="DL1869" s="568" t="str">
        <f t="shared" ca="1" si="253"/>
        <v/>
      </c>
      <c r="DM1869" s="568"/>
      <c r="DN1869" s="568" t="str">
        <f t="shared" ca="1" si="254"/>
        <v/>
      </c>
      <c r="DO1869" s="568"/>
      <c r="DP1869" s="568" t="str">
        <f t="shared" ca="1" si="255"/>
        <v/>
      </c>
      <c r="DQ1869" s="568"/>
      <c r="DS1869" s="187" t="str">
        <f t="shared" ca="1" si="256"/>
        <v/>
      </c>
      <c r="DT1869" s="568" t="str">
        <f t="shared" ca="1" si="257"/>
        <v/>
      </c>
      <c r="DU1869" s="568"/>
      <c r="DV1869" s="568" t="str">
        <f t="shared" ca="1" si="258"/>
        <v/>
      </c>
      <c r="DW1869" s="568"/>
      <c r="DX1869" s="568" t="str">
        <f t="shared" ca="1" si="259"/>
        <v/>
      </c>
      <c r="DY1869" s="568"/>
      <c r="DZ1869" s="568" t="str">
        <f t="shared" ca="1" si="260"/>
        <v/>
      </c>
      <c r="EA1869" s="568"/>
      <c r="EC1869" s="187" t="str">
        <f t="shared" ca="1" si="261"/>
        <v/>
      </c>
      <c r="ED1869" s="568" t="str">
        <f t="shared" ca="1" si="262"/>
        <v/>
      </c>
      <c r="EE1869" s="568"/>
      <c r="EF1869" s="568" t="str">
        <f t="shared" ca="1" si="263"/>
        <v/>
      </c>
      <c r="EG1869" s="568"/>
      <c r="EH1869" s="568" t="str">
        <f t="shared" ca="1" si="264"/>
        <v/>
      </c>
      <c r="EI1869" s="568"/>
      <c r="EJ1869" s="568" t="str">
        <f t="shared" ca="1" si="265"/>
        <v/>
      </c>
      <c r="EK1869" s="568"/>
      <c r="EM1869" s="187" t="str">
        <f t="shared" ca="1" si="266"/>
        <v/>
      </c>
      <c r="EN1869" s="568" t="str">
        <f t="shared" ca="1" si="267"/>
        <v/>
      </c>
      <c r="EO1869" s="568"/>
      <c r="EP1869" s="568" t="str">
        <f t="shared" ca="1" si="268"/>
        <v/>
      </c>
      <c r="EQ1869" s="568"/>
      <c r="ER1869" s="568" t="str">
        <f t="shared" ca="1" si="269"/>
        <v/>
      </c>
      <c r="ES1869" s="568"/>
      <c r="ET1869" s="568" t="str">
        <f t="shared" ca="1" si="270"/>
        <v/>
      </c>
      <c r="EU1869" s="568"/>
      <c r="EW1869" s="187" t="str">
        <f t="shared" ca="1" si="271"/>
        <v/>
      </c>
      <c r="EX1869" s="568" t="str">
        <f t="shared" ca="1" si="272"/>
        <v/>
      </c>
      <c r="EY1869" s="568"/>
      <c r="EZ1869" s="568" t="str">
        <f t="shared" ca="1" si="273"/>
        <v/>
      </c>
      <c r="FA1869" s="568"/>
      <c r="FB1869" s="568" t="str">
        <f t="shared" ca="1" si="274"/>
        <v/>
      </c>
      <c r="FC1869" s="568"/>
      <c r="FD1869" s="568" t="str">
        <f t="shared" ca="1" si="275"/>
        <v/>
      </c>
      <c r="FE1869" s="568"/>
      <c r="FG1869" s="187" t="str">
        <f t="shared" ca="1" si="276"/>
        <v/>
      </c>
      <c r="FH1869" s="568" t="str">
        <f t="shared" ca="1" si="277"/>
        <v/>
      </c>
      <c r="FI1869" s="568"/>
      <c r="FJ1869" s="568" t="str">
        <f t="shared" ca="1" si="278"/>
        <v/>
      </c>
      <c r="FK1869" s="568"/>
      <c r="FL1869" s="568" t="str">
        <f t="shared" ca="1" si="279"/>
        <v/>
      </c>
      <c r="FM1869" s="568"/>
      <c r="FN1869" s="568" t="str">
        <f t="shared" ca="1" si="280"/>
        <v/>
      </c>
      <c r="FO1869" s="568"/>
    </row>
    <row r="1870" spans="1:171" hidden="1">
      <c r="A1870" s="22">
        <v>98</v>
      </c>
      <c r="B1870" s="22" t="str">
        <f ca="1">IF(ISERROR(INDEX(WS,ROWS($A$1773:$A1870))),"",MID(INDEX(WS,ROWS($A$1773:$A1870)), FIND("]",INDEX(WS,ROWS($A$1773:$A1870)))+1,32))&amp;T(NOW())</f>
        <v/>
      </c>
      <c r="C1870" s="187" t="str">
        <f t="shared" ca="1" si="196"/>
        <v/>
      </c>
      <c r="D1870" s="568" t="str">
        <f t="shared" ca="1" si="197"/>
        <v/>
      </c>
      <c r="E1870" s="568"/>
      <c r="F1870" s="568" t="str">
        <f t="shared" ca="1" si="198"/>
        <v/>
      </c>
      <c r="G1870" s="568"/>
      <c r="H1870" s="568" t="str">
        <f t="shared" ca="1" si="199"/>
        <v/>
      </c>
      <c r="I1870" s="568"/>
      <c r="J1870" s="568" t="str">
        <f t="shared" ca="1" si="200"/>
        <v/>
      </c>
      <c r="K1870" s="568"/>
      <c r="M1870" s="187" t="str">
        <f t="shared" ca="1" si="201"/>
        <v/>
      </c>
      <c r="N1870" s="568" t="str">
        <f t="shared" ca="1" si="202"/>
        <v/>
      </c>
      <c r="O1870" s="568"/>
      <c r="P1870" s="568" t="str">
        <f t="shared" ca="1" si="203"/>
        <v/>
      </c>
      <c r="Q1870" s="568"/>
      <c r="R1870" s="568" t="str">
        <f t="shared" ca="1" si="204"/>
        <v/>
      </c>
      <c r="S1870" s="568"/>
      <c r="T1870" s="568" t="str">
        <f t="shared" ca="1" si="205"/>
        <v/>
      </c>
      <c r="U1870" s="568"/>
      <c r="W1870" s="187" t="str">
        <f t="shared" ca="1" si="206"/>
        <v/>
      </c>
      <c r="X1870" s="568" t="str">
        <f t="shared" ca="1" si="207"/>
        <v/>
      </c>
      <c r="Y1870" s="568"/>
      <c r="Z1870" s="568" t="str">
        <f t="shared" ca="1" si="208"/>
        <v/>
      </c>
      <c r="AA1870" s="568"/>
      <c r="AB1870" s="568" t="str">
        <f t="shared" ca="1" si="209"/>
        <v/>
      </c>
      <c r="AC1870" s="568"/>
      <c r="AD1870" s="568" t="str">
        <f t="shared" ca="1" si="210"/>
        <v/>
      </c>
      <c r="AE1870" s="568"/>
      <c r="AG1870" s="187" t="str">
        <f t="shared" ca="1" si="211"/>
        <v/>
      </c>
      <c r="AH1870" s="568" t="str">
        <f t="shared" ca="1" si="212"/>
        <v/>
      </c>
      <c r="AI1870" s="568"/>
      <c r="AJ1870" s="568" t="str">
        <f t="shared" ca="1" si="213"/>
        <v/>
      </c>
      <c r="AK1870" s="568"/>
      <c r="AL1870" s="568" t="str">
        <f t="shared" ca="1" si="214"/>
        <v/>
      </c>
      <c r="AM1870" s="568"/>
      <c r="AN1870" s="568" t="str">
        <f t="shared" ca="1" si="215"/>
        <v/>
      </c>
      <c r="AO1870" s="568"/>
      <c r="AQ1870" s="187" t="str">
        <f t="shared" ca="1" si="216"/>
        <v/>
      </c>
      <c r="AR1870" s="568" t="str">
        <f t="shared" ca="1" si="217"/>
        <v/>
      </c>
      <c r="AS1870" s="568"/>
      <c r="AT1870" s="568" t="str">
        <f t="shared" ca="1" si="218"/>
        <v/>
      </c>
      <c r="AU1870" s="568"/>
      <c r="AV1870" s="568" t="str">
        <f t="shared" ca="1" si="219"/>
        <v/>
      </c>
      <c r="AW1870" s="568"/>
      <c r="AX1870" s="568" t="str">
        <f t="shared" ca="1" si="220"/>
        <v/>
      </c>
      <c r="AY1870" s="568"/>
      <c r="BA1870" s="187" t="str">
        <f t="shared" ca="1" si="221"/>
        <v/>
      </c>
      <c r="BB1870" s="568" t="str">
        <f t="shared" ca="1" si="222"/>
        <v/>
      </c>
      <c r="BC1870" s="568"/>
      <c r="BD1870" s="568" t="str">
        <f t="shared" ca="1" si="223"/>
        <v/>
      </c>
      <c r="BE1870" s="568"/>
      <c r="BF1870" s="568" t="str">
        <f t="shared" ca="1" si="224"/>
        <v/>
      </c>
      <c r="BG1870" s="568"/>
      <c r="BH1870" s="568" t="str">
        <f t="shared" ca="1" si="225"/>
        <v/>
      </c>
      <c r="BI1870" s="568"/>
      <c r="BK1870" s="187" t="str">
        <f t="shared" ca="1" si="226"/>
        <v/>
      </c>
      <c r="BL1870" s="568" t="str">
        <f t="shared" ca="1" si="227"/>
        <v/>
      </c>
      <c r="BM1870" s="568"/>
      <c r="BN1870" s="568" t="str">
        <f t="shared" ca="1" si="228"/>
        <v/>
      </c>
      <c r="BO1870" s="568"/>
      <c r="BP1870" s="568" t="str">
        <f t="shared" ca="1" si="229"/>
        <v/>
      </c>
      <c r="BQ1870" s="568"/>
      <c r="BR1870" s="568" t="str">
        <f t="shared" ca="1" si="230"/>
        <v/>
      </c>
      <c r="BS1870" s="568"/>
      <c r="BU1870" s="187" t="str">
        <f t="shared" ca="1" si="231"/>
        <v/>
      </c>
      <c r="BV1870" s="568" t="str">
        <f t="shared" ca="1" si="232"/>
        <v/>
      </c>
      <c r="BW1870" s="568"/>
      <c r="BX1870" s="568" t="str">
        <f t="shared" ca="1" si="233"/>
        <v/>
      </c>
      <c r="BY1870" s="568"/>
      <c r="BZ1870" s="568" t="str">
        <f t="shared" ca="1" si="234"/>
        <v/>
      </c>
      <c r="CA1870" s="568"/>
      <c r="CB1870" s="568" t="str">
        <f t="shared" ca="1" si="235"/>
        <v/>
      </c>
      <c r="CC1870" s="568"/>
      <c r="CE1870" s="187" t="str">
        <f t="shared" ca="1" si="236"/>
        <v/>
      </c>
      <c r="CF1870" s="568" t="str">
        <f t="shared" ca="1" si="237"/>
        <v/>
      </c>
      <c r="CG1870" s="568"/>
      <c r="CH1870" s="568" t="str">
        <f t="shared" ca="1" si="238"/>
        <v/>
      </c>
      <c r="CI1870" s="568"/>
      <c r="CJ1870" s="568" t="str">
        <f t="shared" ca="1" si="239"/>
        <v/>
      </c>
      <c r="CK1870" s="568"/>
      <c r="CL1870" s="568" t="str">
        <f t="shared" ca="1" si="240"/>
        <v/>
      </c>
      <c r="CM1870" s="568"/>
      <c r="CO1870" s="187" t="str">
        <f t="shared" ca="1" si="241"/>
        <v/>
      </c>
      <c r="CP1870" s="568" t="str">
        <f t="shared" ca="1" si="242"/>
        <v/>
      </c>
      <c r="CQ1870" s="568"/>
      <c r="CR1870" s="568" t="str">
        <f t="shared" ca="1" si="243"/>
        <v/>
      </c>
      <c r="CS1870" s="568"/>
      <c r="CT1870" s="568" t="str">
        <f t="shared" ca="1" si="244"/>
        <v/>
      </c>
      <c r="CU1870" s="568"/>
      <c r="CV1870" s="568" t="str">
        <f t="shared" ca="1" si="245"/>
        <v/>
      </c>
      <c r="CW1870" s="568"/>
      <c r="CY1870" s="187" t="str">
        <f t="shared" ca="1" si="246"/>
        <v/>
      </c>
      <c r="CZ1870" s="568" t="str">
        <f t="shared" ca="1" si="247"/>
        <v/>
      </c>
      <c r="DA1870" s="568"/>
      <c r="DB1870" s="568" t="str">
        <f t="shared" ca="1" si="248"/>
        <v/>
      </c>
      <c r="DC1870" s="568"/>
      <c r="DD1870" s="568" t="str">
        <f t="shared" ca="1" si="249"/>
        <v/>
      </c>
      <c r="DE1870" s="568"/>
      <c r="DF1870" s="568" t="str">
        <f t="shared" ca="1" si="250"/>
        <v/>
      </c>
      <c r="DG1870" s="568"/>
      <c r="DI1870" s="187" t="str">
        <f t="shared" ca="1" si="251"/>
        <v/>
      </c>
      <c r="DJ1870" s="568" t="str">
        <f t="shared" ca="1" si="252"/>
        <v/>
      </c>
      <c r="DK1870" s="568"/>
      <c r="DL1870" s="568" t="str">
        <f t="shared" ca="1" si="253"/>
        <v/>
      </c>
      <c r="DM1870" s="568"/>
      <c r="DN1870" s="568" t="str">
        <f t="shared" ca="1" si="254"/>
        <v/>
      </c>
      <c r="DO1870" s="568"/>
      <c r="DP1870" s="568" t="str">
        <f t="shared" ca="1" si="255"/>
        <v/>
      </c>
      <c r="DQ1870" s="568"/>
      <c r="DS1870" s="187" t="str">
        <f t="shared" ca="1" si="256"/>
        <v/>
      </c>
      <c r="DT1870" s="568" t="str">
        <f t="shared" ca="1" si="257"/>
        <v/>
      </c>
      <c r="DU1870" s="568"/>
      <c r="DV1870" s="568" t="str">
        <f t="shared" ca="1" si="258"/>
        <v/>
      </c>
      <c r="DW1870" s="568"/>
      <c r="DX1870" s="568" t="str">
        <f t="shared" ca="1" si="259"/>
        <v/>
      </c>
      <c r="DY1870" s="568"/>
      <c r="DZ1870" s="568" t="str">
        <f t="shared" ca="1" si="260"/>
        <v/>
      </c>
      <c r="EA1870" s="568"/>
      <c r="EC1870" s="187" t="str">
        <f t="shared" ca="1" si="261"/>
        <v/>
      </c>
      <c r="ED1870" s="568" t="str">
        <f t="shared" ca="1" si="262"/>
        <v/>
      </c>
      <c r="EE1870" s="568"/>
      <c r="EF1870" s="568" t="str">
        <f t="shared" ca="1" si="263"/>
        <v/>
      </c>
      <c r="EG1870" s="568"/>
      <c r="EH1870" s="568" t="str">
        <f t="shared" ca="1" si="264"/>
        <v/>
      </c>
      <c r="EI1870" s="568"/>
      <c r="EJ1870" s="568" t="str">
        <f t="shared" ca="1" si="265"/>
        <v/>
      </c>
      <c r="EK1870" s="568"/>
      <c r="EM1870" s="187" t="str">
        <f t="shared" ca="1" si="266"/>
        <v/>
      </c>
      <c r="EN1870" s="568" t="str">
        <f t="shared" ca="1" si="267"/>
        <v/>
      </c>
      <c r="EO1870" s="568"/>
      <c r="EP1870" s="568" t="str">
        <f t="shared" ca="1" si="268"/>
        <v/>
      </c>
      <c r="EQ1870" s="568"/>
      <c r="ER1870" s="568" t="str">
        <f t="shared" ca="1" si="269"/>
        <v/>
      </c>
      <c r="ES1870" s="568"/>
      <c r="ET1870" s="568" t="str">
        <f t="shared" ca="1" si="270"/>
        <v/>
      </c>
      <c r="EU1870" s="568"/>
      <c r="EW1870" s="187" t="str">
        <f t="shared" ca="1" si="271"/>
        <v/>
      </c>
      <c r="EX1870" s="568" t="str">
        <f t="shared" ca="1" si="272"/>
        <v/>
      </c>
      <c r="EY1870" s="568"/>
      <c r="EZ1870" s="568" t="str">
        <f t="shared" ca="1" si="273"/>
        <v/>
      </c>
      <c r="FA1870" s="568"/>
      <c r="FB1870" s="568" t="str">
        <f t="shared" ca="1" si="274"/>
        <v/>
      </c>
      <c r="FC1870" s="568"/>
      <c r="FD1870" s="568" t="str">
        <f t="shared" ca="1" si="275"/>
        <v/>
      </c>
      <c r="FE1870" s="568"/>
      <c r="FG1870" s="187" t="str">
        <f t="shared" ca="1" si="276"/>
        <v/>
      </c>
      <c r="FH1870" s="568" t="str">
        <f t="shared" ca="1" si="277"/>
        <v/>
      </c>
      <c r="FI1870" s="568"/>
      <c r="FJ1870" s="568" t="str">
        <f t="shared" ca="1" si="278"/>
        <v/>
      </c>
      <c r="FK1870" s="568"/>
      <c r="FL1870" s="568" t="str">
        <f t="shared" ca="1" si="279"/>
        <v/>
      </c>
      <c r="FM1870" s="568"/>
      <c r="FN1870" s="568" t="str">
        <f t="shared" ca="1" si="280"/>
        <v/>
      </c>
      <c r="FO1870" s="568"/>
    </row>
    <row r="1871" spans="1:171" hidden="1">
      <c r="A1871" s="22">
        <v>99</v>
      </c>
      <c r="B1871" s="22" t="str">
        <f ca="1">IF(ISERROR(INDEX(WS,ROWS($A$1773:$A1871))),"",MID(INDEX(WS,ROWS($A$1773:$A1871)), FIND("]",INDEX(WS,ROWS($A$1773:$A1871)))+1,32))&amp;T(NOW())</f>
        <v/>
      </c>
      <c r="C1871" s="187" t="str">
        <f t="shared" ca="1" si="196"/>
        <v/>
      </c>
      <c r="D1871" s="568" t="str">
        <f t="shared" ca="1" si="197"/>
        <v/>
      </c>
      <c r="E1871" s="568"/>
      <c r="F1871" s="568" t="str">
        <f t="shared" ca="1" si="198"/>
        <v/>
      </c>
      <c r="G1871" s="568"/>
      <c r="H1871" s="568" t="str">
        <f t="shared" ca="1" si="199"/>
        <v/>
      </c>
      <c r="I1871" s="568"/>
      <c r="J1871" s="568" t="str">
        <f t="shared" ca="1" si="200"/>
        <v/>
      </c>
      <c r="K1871" s="568"/>
      <c r="M1871" s="187" t="str">
        <f t="shared" ca="1" si="201"/>
        <v/>
      </c>
      <c r="N1871" s="568" t="str">
        <f t="shared" ca="1" si="202"/>
        <v/>
      </c>
      <c r="O1871" s="568"/>
      <c r="P1871" s="568" t="str">
        <f t="shared" ca="1" si="203"/>
        <v/>
      </c>
      <c r="Q1871" s="568"/>
      <c r="R1871" s="568" t="str">
        <f t="shared" ca="1" si="204"/>
        <v/>
      </c>
      <c r="S1871" s="568"/>
      <c r="T1871" s="568" t="str">
        <f t="shared" ca="1" si="205"/>
        <v/>
      </c>
      <c r="U1871" s="568"/>
      <c r="W1871" s="187" t="str">
        <f t="shared" ca="1" si="206"/>
        <v/>
      </c>
      <c r="X1871" s="568" t="str">
        <f t="shared" ca="1" si="207"/>
        <v/>
      </c>
      <c r="Y1871" s="568"/>
      <c r="Z1871" s="568" t="str">
        <f t="shared" ca="1" si="208"/>
        <v/>
      </c>
      <c r="AA1871" s="568"/>
      <c r="AB1871" s="568" t="str">
        <f t="shared" ca="1" si="209"/>
        <v/>
      </c>
      <c r="AC1871" s="568"/>
      <c r="AD1871" s="568" t="str">
        <f t="shared" ca="1" si="210"/>
        <v/>
      </c>
      <c r="AE1871" s="568"/>
      <c r="AG1871" s="187" t="str">
        <f t="shared" ca="1" si="211"/>
        <v/>
      </c>
      <c r="AH1871" s="568" t="str">
        <f t="shared" ca="1" si="212"/>
        <v/>
      </c>
      <c r="AI1871" s="568"/>
      <c r="AJ1871" s="568" t="str">
        <f t="shared" ca="1" si="213"/>
        <v/>
      </c>
      <c r="AK1871" s="568"/>
      <c r="AL1871" s="568" t="str">
        <f t="shared" ca="1" si="214"/>
        <v/>
      </c>
      <c r="AM1871" s="568"/>
      <c r="AN1871" s="568" t="str">
        <f t="shared" ca="1" si="215"/>
        <v/>
      </c>
      <c r="AO1871" s="568"/>
      <c r="AQ1871" s="187" t="str">
        <f t="shared" ca="1" si="216"/>
        <v/>
      </c>
      <c r="AR1871" s="568" t="str">
        <f t="shared" ca="1" si="217"/>
        <v/>
      </c>
      <c r="AS1871" s="568"/>
      <c r="AT1871" s="568" t="str">
        <f t="shared" ca="1" si="218"/>
        <v/>
      </c>
      <c r="AU1871" s="568"/>
      <c r="AV1871" s="568" t="str">
        <f t="shared" ca="1" si="219"/>
        <v/>
      </c>
      <c r="AW1871" s="568"/>
      <c r="AX1871" s="568" t="str">
        <f t="shared" ca="1" si="220"/>
        <v/>
      </c>
      <c r="AY1871" s="568"/>
      <c r="BA1871" s="187" t="str">
        <f t="shared" ca="1" si="221"/>
        <v/>
      </c>
      <c r="BB1871" s="568" t="str">
        <f t="shared" ca="1" si="222"/>
        <v/>
      </c>
      <c r="BC1871" s="568"/>
      <c r="BD1871" s="568" t="str">
        <f t="shared" ca="1" si="223"/>
        <v/>
      </c>
      <c r="BE1871" s="568"/>
      <c r="BF1871" s="568" t="str">
        <f t="shared" ca="1" si="224"/>
        <v/>
      </c>
      <c r="BG1871" s="568"/>
      <c r="BH1871" s="568" t="str">
        <f t="shared" ca="1" si="225"/>
        <v/>
      </c>
      <c r="BI1871" s="568"/>
      <c r="BK1871" s="187" t="str">
        <f t="shared" ca="1" si="226"/>
        <v/>
      </c>
      <c r="BL1871" s="568" t="str">
        <f t="shared" ca="1" si="227"/>
        <v/>
      </c>
      <c r="BM1871" s="568"/>
      <c r="BN1871" s="568" t="str">
        <f t="shared" ca="1" si="228"/>
        <v/>
      </c>
      <c r="BO1871" s="568"/>
      <c r="BP1871" s="568" t="str">
        <f t="shared" ca="1" si="229"/>
        <v/>
      </c>
      <c r="BQ1871" s="568"/>
      <c r="BR1871" s="568" t="str">
        <f t="shared" ca="1" si="230"/>
        <v/>
      </c>
      <c r="BS1871" s="568"/>
      <c r="BU1871" s="187" t="str">
        <f t="shared" ca="1" si="231"/>
        <v/>
      </c>
      <c r="BV1871" s="568" t="str">
        <f t="shared" ca="1" si="232"/>
        <v/>
      </c>
      <c r="BW1871" s="568"/>
      <c r="BX1871" s="568" t="str">
        <f t="shared" ca="1" si="233"/>
        <v/>
      </c>
      <c r="BY1871" s="568"/>
      <c r="BZ1871" s="568" t="str">
        <f t="shared" ca="1" si="234"/>
        <v/>
      </c>
      <c r="CA1871" s="568"/>
      <c r="CB1871" s="568" t="str">
        <f t="shared" ca="1" si="235"/>
        <v/>
      </c>
      <c r="CC1871" s="568"/>
      <c r="CE1871" s="187" t="str">
        <f t="shared" ca="1" si="236"/>
        <v/>
      </c>
      <c r="CF1871" s="568" t="str">
        <f t="shared" ca="1" si="237"/>
        <v/>
      </c>
      <c r="CG1871" s="568"/>
      <c r="CH1871" s="568" t="str">
        <f t="shared" ca="1" si="238"/>
        <v/>
      </c>
      <c r="CI1871" s="568"/>
      <c r="CJ1871" s="568" t="str">
        <f t="shared" ca="1" si="239"/>
        <v/>
      </c>
      <c r="CK1871" s="568"/>
      <c r="CL1871" s="568" t="str">
        <f t="shared" ca="1" si="240"/>
        <v/>
      </c>
      <c r="CM1871" s="568"/>
      <c r="CO1871" s="187" t="str">
        <f t="shared" ca="1" si="241"/>
        <v/>
      </c>
      <c r="CP1871" s="568" t="str">
        <f t="shared" ca="1" si="242"/>
        <v/>
      </c>
      <c r="CQ1871" s="568"/>
      <c r="CR1871" s="568" t="str">
        <f t="shared" ca="1" si="243"/>
        <v/>
      </c>
      <c r="CS1871" s="568"/>
      <c r="CT1871" s="568" t="str">
        <f t="shared" ca="1" si="244"/>
        <v/>
      </c>
      <c r="CU1871" s="568"/>
      <c r="CV1871" s="568" t="str">
        <f t="shared" ca="1" si="245"/>
        <v/>
      </c>
      <c r="CW1871" s="568"/>
      <c r="CY1871" s="187" t="str">
        <f t="shared" ca="1" si="246"/>
        <v/>
      </c>
      <c r="CZ1871" s="568" t="str">
        <f t="shared" ca="1" si="247"/>
        <v/>
      </c>
      <c r="DA1871" s="568"/>
      <c r="DB1871" s="568" t="str">
        <f t="shared" ca="1" si="248"/>
        <v/>
      </c>
      <c r="DC1871" s="568"/>
      <c r="DD1871" s="568" t="str">
        <f t="shared" ca="1" si="249"/>
        <v/>
      </c>
      <c r="DE1871" s="568"/>
      <c r="DF1871" s="568" t="str">
        <f t="shared" ca="1" si="250"/>
        <v/>
      </c>
      <c r="DG1871" s="568"/>
      <c r="DI1871" s="187" t="str">
        <f t="shared" ca="1" si="251"/>
        <v/>
      </c>
      <c r="DJ1871" s="568" t="str">
        <f t="shared" ca="1" si="252"/>
        <v/>
      </c>
      <c r="DK1871" s="568"/>
      <c r="DL1871" s="568" t="str">
        <f t="shared" ca="1" si="253"/>
        <v/>
      </c>
      <c r="DM1871" s="568"/>
      <c r="DN1871" s="568" t="str">
        <f t="shared" ca="1" si="254"/>
        <v/>
      </c>
      <c r="DO1871" s="568"/>
      <c r="DP1871" s="568" t="str">
        <f t="shared" ca="1" si="255"/>
        <v/>
      </c>
      <c r="DQ1871" s="568"/>
      <c r="DS1871" s="187" t="str">
        <f t="shared" ca="1" si="256"/>
        <v/>
      </c>
      <c r="DT1871" s="568" t="str">
        <f t="shared" ca="1" si="257"/>
        <v/>
      </c>
      <c r="DU1871" s="568"/>
      <c r="DV1871" s="568" t="str">
        <f t="shared" ca="1" si="258"/>
        <v/>
      </c>
      <c r="DW1871" s="568"/>
      <c r="DX1871" s="568" t="str">
        <f t="shared" ca="1" si="259"/>
        <v/>
      </c>
      <c r="DY1871" s="568"/>
      <c r="DZ1871" s="568" t="str">
        <f t="shared" ca="1" si="260"/>
        <v/>
      </c>
      <c r="EA1871" s="568"/>
      <c r="EC1871" s="187" t="str">
        <f t="shared" ca="1" si="261"/>
        <v/>
      </c>
      <c r="ED1871" s="568" t="str">
        <f t="shared" ca="1" si="262"/>
        <v/>
      </c>
      <c r="EE1871" s="568"/>
      <c r="EF1871" s="568" t="str">
        <f t="shared" ca="1" si="263"/>
        <v/>
      </c>
      <c r="EG1871" s="568"/>
      <c r="EH1871" s="568" t="str">
        <f t="shared" ca="1" si="264"/>
        <v/>
      </c>
      <c r="EI1871" s="568"/>
      <c r="EJ1871" s="568" t="str">
        <f t="shared" ca="1" si="265"/>
        <v/>
      </c>
      <c r="EK1871" s="568"/>
      <c r="EM1871" s="187" t="str">
        <f t="shared" ca="1" si="266"/>
        <v/>
      </c>
      <c r="EN1871" s="568" t="str">
        <f t="shared" ca="1" si="267"/>
        <v/>
      </c>
      <c r="EO1871" s="568"/>
      <c r="EP1871" s="568" t="str">
        <f t="shared" ca="1" si="268"/>
        <v/>
      </c>
      <c r="EQ1871" s="568"/>
      <c r="ER1871" s="568" t="str">
        <f t="shared" ca="1" si="269"/>
        <v/>
      </c>
      <c r="ES1871" s="568"/>
      <c r="ET1871" s="568" t="str">
        <f t="shared" ca="1" si="270"/>
        <v/>
      </c>
      <c r="EU1871" s="568"/>
      <c r="EW1871" s="187" t="str">
        <f t="shared" ca="1" si="271"/>
        <v/>
      </c>
      <c r="EX1871" s="568" t="str">
        <f t="shared" ca="1" si="272"/>
        <v/>
      </c>
      <c r="EY1871" s="568"/>
      <c r="EZ1871" s="568" t="str">
        <f t="shared" ca="1" si="273"/>
        <v/>
      </c>
      <c r="FA1871" s="568"/>
      <c r="FB1871" s="568" t="str">
        <f t="shared" ca="1" si="274"/>
        <v/>
      </c>
      <c r="FC1871" s="568"/>
      <c r="FD1871" s="568" t="str">
        <f t="shared" ca="1" si="275"/>
        <v/>
      </c>
      <c r="FE1871" s="568"/>
      <c r="FG1871" s="187" t="str">
        <f t="shared" ca="1" si="276"/>
        <v/>
      </c>
      <c r="FH1871" s="568" t="str">
        <f t="shared" ca="1" si="277"/>
        <v/>
      </c>
      <c r="FI1871" s="568"/>
      <c r="FJ1871" s="568" t="str">
        <f t="shared" ca="1" si="278"/>
        <v/>
      </c>
      <c r="FK1871" s="568"/>
      <c r="FL1871" s="568" t="str">
        <f t="shared" ca="1" si="279"/>
        <v/>
      </c>
      <c r="FM1871" s="568"/>
      <c r="FN1871" s="568" t="str">
        <f t="shared" ca="1" si="280"/>
        <v/>
      </c>
      <c r="FO1871" s="568"/>
    </row>
    <row r="1872" spans="1:171">
      <c r="A1872" s="22">
        <v>100</v>
      </c>
      <c r="B1872" s="22" t="str">
        <f ca="1">IF(ISERROR(INDEX(WS,ROWS($A$1773:$A1872))),"",MID(INDEX(WS,ROWS($A$1773:$A1872)), FIND("]",INDEX(WS,ROWS($A$1773:$A1872)))+1,32))&amp;T(NOW())</f>
        <v/>
      </c>
      <c r="C1872" s="187" t="str">
        <f t="shared" ca="1" si="196"/>
        <v/>
      </c>
      <c r="D1872" s="568" t="str">
        <f t="shared" ca="1" si="197"/>
        <v/>
      </c>
      <c r="E1872" s="568"/>
      <c r="F1872" s="568" t="str">
        <f t="shared" ca="1" si="198"/>
        <v/>
      </c>
      <c r="G1872" s="568"/>
      <c r="H1872" s="568" t="str">
        <f t="shared" ca="1" si="199"/>
        <v/>
      </c>
      <c r="I1872" s="568"/>
      <c r="J1872" s="568" t="str">
        <f t="shared" ca="1" si="200"/>
        <v/>
      </c>
      <c r="K1872" s="568"/>
      <c r="M1872" s="187" t="str">
        <f t="shared" ca="1" si="201"/>
        <v/>
      </c>
      <c r="N1872" s="568" t="str">
        <f t="shared" ca="1" si="202"/>
        <v/>
      </c>
      <c r="O1872" s="568"/>
      <c r="P1872" s="568" t="str">
        <f t="shared" ca="1" si="203"/>
        <v/>
      </c>
      <c r="Q1872" s="568"/>
      <c r="R1872" s="568" t="str">
        <f t="shared" ca="1" si="204"/>
        <v/>
      </c>
      <c r="S1872" s="568"/>
      <c r="T1872" s="568" t="str">
        <f t="shared" ca="1" si="205"/>
        <v/>
      </c>
      <c r="U1872" s="568"/>
      <c r="W1872" s="187" t="str">
        <f t="shared" ca="1" si="206"/>
        <v/>
      </c>
      <c r="X1872" s="568" t="str">
        <f t="shared" ca="1" si="207"/>
        <v/>
      </c>
      <c r="Y1872" s="568"/>
      <c r="Z1872" s="568" t="str">
        <f t="shared" ca="1" si="208"/>
        <v/>
      </c>
      <c r="AA1872" s="568"/>
      <c r="AB1872" s="568" t="str">
        <f t="shared" ca="1" si="209"/>
        <v/>
      </c>
      <c r="AC1872" s="568"/>
      <c r="AD1872" s="568" t="str">
        <f t="shared" ca="1" si="210"/>
        <v/>
      </c>
      <c r="AE1872" s="568"/>
      <c r="AG1872" s="187" t="str">
        <f t="shared" ca="1" si="211"/>
        <v/>
      </c>
      <c r="AH1872" s="568" t="str">
        <f t="shared" ca="1" si="212"/>
        <v/>
      </c>
      <c r="AI1872" s="568"/>
      <c r="AJ1872" s="568" t="str">
        <f t="shared" ca="1" si="213"/>
        <v/>
      </c>
      <c r="AK1872" s="568"/>
      <c r="AL1872" s="568" t="str">
        <f t="shared" ca="1" si="214"/>
        <v/>
      </c>
      <c r="AM1872" s="568"/>
      <c r="AN1872" s="568" t="str">
        <f t="shared" ca="1" si="215"/>
        <v/>
      </c>
      <c r="AO1872" s="568"/>
      <c r="AQ1872" s="187" t="str">
        <f t="shared" ca="1" si="216"/>
        <v/>
      </c>
      <c r="AR1872" s="568" t="str">
        <f t="shared" ca="1" si="217"/>
        <v/>
      </c>
      <c r="AS1872" s="568"/>
      <c r="AT1872" s="568" t="str">
        <f t="shared" ca="1" si="218"/>
        <v/>
      </c>
      <c r="AU1872" s="568"/>
      <c r="AV1872" s="568" t="str">
        <f t="shared" ca="1" si="219"/>
        <v/>
      </c>
      <c r="AW1872" s="568"/>
      <c r="AX1872" s="568" t="str">
        <f t="shared" ca="1" si="220"/>
        <v/>
      </c>
      <c r="AY1872" s="568"/>
      <c r="BA1872" s="187" t="str">
        <f t="shared" ca="1" si="221"/>
        <v/>
      </c>
      <c r="BB1872" s="568" t="str">
        <f t="shared" ca="1" si="222"/>
        <v/>
      </c>
      <c r="BC1872" s="568"/>
      <c r="BD1872" s="568" t="str">
        <f t="shared" ca="1" si="223"/>
        <v/>
      </c>
      <c r="BE1872" s="568"/>
      <c r="BF1872" s="568" t="str">
        <f t="shared" ca="1" si="224"/>
        <v/>
      </c>
      <c r="BG1872" s="568"/>
      <c r="BH1872" s="568" t="str">
        <f t="shared" ca="1" si="225"/>
        <v/>
      </c>
      <c r="BI1872" s="568"/>
      <c r="BK1872" s="187" t="str">
        <f t="shared" ca="1" si="226"/>
        <v/>
      </c>
      <c r="BL1872" s="568" t="str">
        <f t="shared" ca="1" si="227"/>
        <v/>
      </c>
      <c r="BM1872" s="568"/>
      <c r="BN1872" s="568" t="str">
        <f t="shared" ca="1" si="228"/>
        <v/>
      </c>
      <c r="BO1872" s="568"/>
      <c r="BP1872" s="568" t="str">
        <f t="shared" ca="1" si="229"/>
        <v/>
      </c>
      <c r="BQ1872" s="568"/>
      <c r="BR1872" s="568" t="str">
        <f t="shared" ca="1" si="230"/>
        <v/>
      </c>
      <c r="BS1872" s="568"/>
      <c r="BU1872" s="187" t="str">
        <f t="shared" ca="1" si="231"/>
        <v/>
      </c>
      <c r="BV1872" s="568" t="str">
        <f t="shared" ca="1" si="232"/>
        <v/>
      </c>
      <c r="BW1872" s="568"/>
      <c r="BX1872" s="568" t="str">
        <f t="shared" ca="1" si="233"/>
        <v/>
      </c>
      <c r="BY1872" s="568"/>
      <c r="BZ1872" s="568" t="str">
        <f t="shared" ca="1" si="234"/>
        <v/>
      </c>
      <c r="CA1872" s="568"/>
      <c r="CB1872" s="568" t="str">
        <f t="shared" ca="1" si="235"/>
        <v/>
      </c>
      <c r="CC1872" s="568"/>
      <c r="CE1872" s="187" t="str">
        <f t="shared" ca="1" si="236"/>
        <v/>
      </c>
      <c r="CF1872" s="568" t="str">
        <f t="shared" ca="1" si="237"/>
        <v/>
      </c>
      <c r="CG1872" s="568"/>
      <c r="CH1872" s="568" t="str">
        <f t="shared" ca="1" si="238"/>
        <v/>
      </c>
      <c r="CI1872" s="568"/>
      <c r="CJ1872" s="568" t="str">
        <f t="shared" ca="1" si="239"/>
        <v/>
      </c>
      <c r="CK1872" s="568"/>
      <c r="CL1872" s="568" t="str">
        <f t="shared" ca="1" si="240"/>
        <v/>
      </c>
      <c r="CM1872" s="568"/>
      <c r="CO1872" s="187" t="str">
        <f t="shared" ca="1" si="241"/>
        <v/>
      </c>
      <c r="CP1872" s="568" t="str">
        <f t="shared" ca="1" si="242"/>
        <v/>
      </c>
      <c r="CQ1872" s="568"/>
      <c r="CR1872" s="568" t="str">
        <f t="shared" ca="1" si="243"/>
        <v/>
      </c>
      <c r="CS1872" s="568"/>
      <c r="CT1872" s="568" t="str">
        <f t="shared" ca="1" si="244"/>
        <v/>
      </c>
      <c r="CU1872" s="568"/>
      <c r="CV1872" s="568" t="str">
        <f t="shared" ca="1" si="245"/>
        <v/>
      </c>
      <c r="CW1872" s="568"/>
      <c r="CY1872" s="187" t="str">
        <f t="shared" ca="1" si="246"/>
        <v/>
      </c>
      <c r="CZ1872" s="568" t="str">
        <f t="shared" ca="1" si="247"/>
        <v/>
      </c>
      <c r="DA1872" s="568"/>
      <c r="DB1872" s="568" t="str">
        <f t="shared" ca="1" si="248"/>
        <v/>
      </c>
      <c r="DC1872" s="568"/>
      <c r="DD1872" s="568" t="str">
        <f t="shared" ca="1" si="249"/>
        <v/>
      </c>
      <c r="DE1872" s="568"/>
      <c r="DF1872" s="568" t="str">
        <f t="shared" ca="1" si="250"/>
        <v/>
      </c>
      <c r="DG1872" s="568"/>
      <c r="DI1872" s="187" t="str">
        <f t="shared" ca="1" si="251"/>
        <v/>
      </c>
      <c r="DJ1872" s="568" t="str">
        <f t="shared" ca="1" si="252"/>
        <v/>
      </c>
      <c r="DK1872" s="568"/>
      <c r="DL1872" s="568" t="str">
        <f t="shared" ca="1" si="253"/>
        <v/>
      </c>
      <c r="DM1872" s="568"/>
      <c r="DN1872" s="568" t="str">
        <f t="shared" ca="1" si="254"/>
        <v/>
      </c>
      <c r="DO1872" s="568"/>
      <c r="DP1872" s="568" t="str">
        <f t="shared" ca="1" si="255"/>
        <v/>
      </c>
      <c r="DQ1872" s="568"/>
      <c r="DS1872" s="187" t="str">
        <f t="shared" ca="1" si="256"/>
        <v/>
      </c>
      <c r="DT1872" s="568" t="str">
        <f t="shared" ca="1" si="257"/>
        <v/>
      </c>
      <c r="DU1872" s="568"/>
      <c r="DV1872" s="568" t="str">
        <f t="shared" ca="1" si="258"/>
        <v/>
      </c>
      <c r="DW1872" s="568"/>
      <c r="DX1872" s="568" t="str">
        <f t="shared" ca="1" si="259"/>
        <v/>
      </c>
      <c r="DY1872" s="568"/>
      <c r="DZ1872" s="568" t="str">
        <f t="shared" ca="1" si="260"/>
        <v/>
      </c>
      <c r="EA1872" s="568"/>
      <c r="EC1872" s="187" t="str">
        <f t="shared" ca="1" si="261"/>
        <v/>
      </c>
      <c r="ED1872" s="568" t="str">
        <f t="shared" ca="1" si="262"/>
        <v/>
      </c>
      <c r="EE1872" s="568"/>
      <c r="EF1872" s="568" t="str">
        <f t="shared" ca="1" si="263"/>
        <v/>
      </c>
      <c r="EG1872" s="568"/>
      <c r="EH1872" s="568" t="str">
        <f t="shared" ca="1" si="264"/>
        <v/>
      </c>
      <c r="EI1872" s="568"/>
      <c r="EJ1872" s="568" t="str">
        <f t="shared" ca="1" si="265"/>
        <v/>
      </c>
      <c r="EK1872" s="568"/>
      <c r="EM1872" s="187" t="str">
        <f t="shared" ca="1" si="266"/>
        <v/>
      </c>
      <c r="EN1872" s="568" t="str">
        <f t="shared" ca="1" si="267"/>
        <v/>
      </c>
      <c r="EO1872" s="568"/>
      <c r="EP1872" s="568" t="str">
        <f t="shared" ca="1" si="268"/>
        <v/>
      </c>
      <c r="EQ1872" s="568"/>
      <c r="ER1872" s="568" t="str">
        <f t="shared" ca="1" si="269"/>
        <v/>
      </c>
      <c r="ES1872" s="568"/>
      <c r="ET1872" s="568" t="str">
        <f t="shared" ca="1" si="270"/>
        <v/>
      </c>
      <c r="EU1872" s="568"/>
      <c r="EW1872" s="187" t="str">
        <f t="shared" ca="1" si="271"/>
        <v/>
      </c>
      <c r="EX1872" s="568" t="str">
        <f t="shared" ca="1" si="272"/>
        <v/>
      </c>
      <c r="EY1872" s="568"/>
      <c r="EZ1872" s="568" t="str">
        <f t="shared" ca="1" si="273"/>
        <v/>
      </c>
      <c r="FA1872" s="568"/>
      <c r="FB1872" s="568" t="str">
        <f t="shared" ca="1" si="274"/>
        <v/>
      </c>
      <c r="FC1872" s="568"/>
      <c r="FD1872" s="568" t="str">
        <f t="shared" ca="1" si="275"/>
        <v/>
      </c>
      <c r="FE1872" s="568"/>
      <c r="FG1872" s="187" t="str">
        <f t="shared" ca="1" si="276"/>
        <v/>
      </c>
      <c r="FH1872" s="568" t="str">
        <f t="shared" ca="1" si="277"/>
        <v/>
      </c>
      <c r="FI1872" s="568"/>
      <c r="FJ1872" s="568" t="str">
        <f t="shared" ca="1" si="278"/>
        <v/>
      </c>
      <c r="FK1872" s="568"/>
      <c r="FL1872" s="568" t="str">
        <f t="shared" ca="1" si="279"/>
        <v/>
      </c>
      <c r="FM1872" s="568"/>
      <c r="FN1872" s="568" t="str">
        <f t="shared" ca="1" si="280"/>
        <v/>
      </c>
      <c r="FO1872" s="568"/>
    </row>
  </sheetData>
  <sheetProtection password="CC52" sheet="1" objects="1" scenarios="1"/>
  <mergeCells count="6845">
    <mergeCell ref="FH1871:FI1871"/>
    <mergeCell ref="FJ1871:FK1871"/>
    <mergeCell ref="FL1871:FM1871"/>
    <mergeCell ref="FN1871:FO1871"/>
    <mergeCell ref="FH1872:FI1872"/>
    <mergeCell ref="FJ1872:FK1872"/>
    <mergeCell ref="FL1872:FM1872"/>
    <mergeCell ref="FN1872:FO1872"/>
    <mergeCell ref="FH1869:FI1869"/>
    <mergeCell ref="FJ1869:FK1869"/>
    <mergeCell ref="FL1869:FM1869"/>
    <mergeCell ref="FN1869:FO1869"/>
    <mergeCell ref="FH1870:FI1870"/>
    <mergeCell ref="FJ1870:FK1870"/>
    <mergeCell ref="FL1870:FM1870"/>
    <mergeCell ref="FN1870:FO1870"/>
    <mergeCell ref="FH1867:FI1867"/>
    <mergeCell ref="FJ1867:FK1867"/>
    <mergeCell ref="FL1867:FM1867"/>
    <mergeCell ref="FN1867:FO1867"/>
    <mergeCell ref="FH1868:FI1868"/>
    <mergeCell ref="FJ1868:FK1868"/>
    <mergeCell ref="FL1868:FM1868"/>
    <mergeCell ref="FN1868:FO1868"/>
    <mergeCell ref="FH1865:FI1865"/>
    <mergeCell ref="FJ1865:FK1865"/>
    <mergeCell ref="FL1865:FM1865"/>
    <mergeCell ref="FN1865:FO1865"/>
    <mergeCell ref="FH1866:FI1866"/>
    <mergeCell ref="FJ1866:FK1866"/>
    <mergeCell ref="FL1866:FM1866"/>
    <mergeCell ref="FN1866:FO1866"/>
    <mergeCell ref="FH1863:FI1863"/>
    <mergeCell ref="FJ1863:FK1863"/>
    <mergeCell ref="FL1863:FM1863"/>
    <mergeCell ref="FN1863:FO1863"/>
    <mergeCell ref="FH1864:FI1864"/>
    <mergeCell ref="FJ1864:FK1864"/>
    <mergeCell ref="FL1864:FM1864"/>
    <mergeCell ref="FN1864:FO1864"/>
    <mergeCell ref="FH1861:FI1861"/>
    <mergeCell ref="FJ1861:FK1861"/>
    <mergeCell ref="FL1861:FM1861"/>
    <mergeCell ref="FN1861:FO1861"/>
    <mergeCell ref="FH1862:FI1862"/>
    <mergeCell ref="FJ1862:FK1862"/>
    <mergeCell ref="FL1862:FM1862"/>
    <mergeCell ref="FN1862:FO1862"/>
    <mergeCell ref="FH1859:FI1859"/>
    <mergeCell ref="FJ1859:FK1859"/>
    <mergeCell ref="FL1859:FM1859"/>
    <mergeCell ref="FN1859:FO1859"/>
    <mergeCell ref="FH1860:FI1860"/>
    <mergeCell ref="FJ1860:FK1860"/>
    <mergeCell ref="FL1860:FM1860"/>
    <mergeCell ref="FN1860:FO1860"/>
    <mergeCell ref="FH1857:FI1857"/>
    <mergeCell ref="FJ1857:FK1857"/>
    <mergeCell ref="FL1857:FM1857"/>
    <mergeCell ref="FN1857:FO1857"/>
    <mergeCell ref="FH1858:FI1858"/>
    <mergeCell ref="FJ1858:FK1858"/>
    <mergeCell ref="FL1858:FM1858"/>
    <mergeCell ref="FN1858:FO1858"/>
    <mergeCell ref="FH1855:FI1855"/>
    <mergeCell ref="FJ1855:FK1855"/>
    <mergeCell ref="FL1855:FM1855"/>
    <mergeCell ref="FN1855:FO1855"/>
    <mergeCell ref="FH1856:FI1856"/>
    <mergeCell ref="FJ1856:FK1856"/>
    <mergeCell ref="FL1856:FM1856"/>
    <mergeCell ref="FN1856:FO1856"/>
    <mergeCell ref="FH1853:FI1853"/>
    <mergeCell ref="FJ1853:FK1853"/>
    <mergeCell ref="FL1853:FM1853"/>
    <mergeCell ref="FN1853:FO1853"/>
    <mergeCell ref="FH1854:FI1854"/>
    <mergeCell ref="FJ1854:FK1854"/>
    <mergeCell ref="FL1854:FM1854"/>
    <mergeCell ref="FN1854:FO1854"/>
    <mergeCell ref="FH1851:FI1851"/>
    <mergeCell ref="FJ1851:FK1851"/>
    <mergeCell ref="FL1851:FM1851"/>
    <mergeCell ref="FN1851:FO1851"/>
    <mergeCell ref="FH1852:FI1852"/>
    <mergeCell ref="FJ1852:FK1852"/>
    <mergeCell ref="FL1852:FM1852"/>
    <mergeCell ref="FN1852:FO1852"/>
    <mergeCell ref="FH1849:FI1849"/>
    <mergeCell ref="FJ1849:FK1849"/>
    <mergeCell ref="FL1849:FM1849"/>
    <mergeCell ref="FN1849:FO1849"/>
    <mergeCell ref="FH1850:FI1850"/>
    <mergeCell ref="FJ1850:FK1850"/>
    <mergeCell ref="FL1850:FM1850"/>
    <mergeCell ref="FN1850:FO1850"/>
    <mergeCell ref="FH1847:FI1847"/>
    <mergeCell ref="FJ1847:FK1847"/>
    <mergeCell ref="FL1847:FM1847"/>
    <mergeCell ref="FN1847:FO1847"/>
    <mergeCell ref="FH1848:FI1848"/>
    <mergeCell ref="FJ1848:FK1848"/>
    <mergeCell ref="FL1848:FM1848"/>
    <mergeCell ref="FN1848:FO1848"/>
    <mergeCell ref="FH1845:FI1845"/>
    <mergeCell ref="FJ1845:FK1845"/>
    <mergeCell ref="FL1845:FM1845"/>
    <mergeCell ref="FN1845:FO1845"/>
    <mergeCell ref="FH1846:FI1846"/>
    <mergeCell ref="FJ1846:FK1846"/>
    <mergeCell ref="FL1846:FM1846"/>
    <mergeCell ref="FN1846:FO1846"/>
    <mergeCell ref="FH1843:FI1843"/>
    <mergeCell ref="FJ1843:FK1843"/>
    <mergeCell ref="FL1843:FM1843"/>
    <mergeCell ref="FN1843:FO1843"/>
    <mergeCell ref="FH1844:FI1844"/>
    <mergeCell ref="FJ1844:FK1844"/>
    <mergeCell ref="FL1844:FM1844"/>
    <mergeCell ref="FN1844:FO1844"/>
    <mergeCell ref="FH1841:FI1841"/>
    <mergeCell ref="FJ1841:FK1841"/>
    <mergeCell ref="FL1841:FM1841"/>
    <mergeCell ref="FN1841:FO1841"/>
    <mergeCell ref="FH1842:FI1842"/>
    <mergeCell ref="FJ1842:FK1842"/>
    <mergeCell ref="FL1842:FM1842"/>
    <mergeCell ref="FN1842:FO1842"/>
    <mergeCell ref="FH1839:FI1839"/>
    <mergeCell ref="FJ1839:FK1839"/>
    <mergeCell ref="FL1839:FM1839"/>
    <mergeCell ref="FN1839:FO1839"/>
    <mergeCell ref="FH1840:FI1840"/>
    <mergeCell ref="FJ1840:FK1840"/>
    <mergeCell ref="FL1840:FM1840"/>
    <mergeCell ref="FN1840:FO1840"/>
    <mergeCell ref="FH1837:FI1837"/>
    <mergeCell ref="FJ1837:FK1837"/>
    <mergeCell ref="FL1837:FM1837"/>
    <mergeCell ref="FN1837:FO1837"/>
    <mergeCell ref="FH1838:FI1838"/>
    <mergeCell ref="FJ1838:FK1838"/>
    <mergeCell ref="FL1838:FM1838"/>
    <mergeCell ref="FN1838:FO1838"/>
    <mergeCell ref="FH1835:FI1835"/>
    <mergeCell ref="FJ1835:FK1835"/>
    <mergeCell ref="FL1835:FM1835"/>
    <mergeCell ref="FN1835:FO1835"/>
    <mergeCell ref="FH1836:FI1836"/>
    <mergeCell ref="FJ1836:FK1836"/>
    <mergeCell ref="FL1836:FM1836"/>
    <mergeCell ref="FN1836:FO1836"/>
    <mergeCell ref="FH1833:FI1833"/>
    <mergeCell ref="FJ1833:FK1833"/>
    <mergeCell ref="FL1833:FM1833"/>
    <mergeCell ref="FN1833:FO1833"/>
    <mergeCell ref="FH1834:FI1834"/>
    <mergeCell ref="FJ1834:FK1834"/>
    <mergeCell ref="FL1834:FM1834"/>
    <mergeCell ref="FN1834:FO1834"/>
    <mergeCell ref="FH1831:FI1831"/>
    <mergeCell ref="FJ1831:FK1831"/>
    <mergeCell ref="FL1831:FM1831"/>
    <mergeCell ref="FN1831:FO1831"/>
    <mergeCell ref="FH1832:FI1832"/>
    <mergeCell ref="FJ1832:FK1832"/>
    <mergeCell ref="FL1832:FM1832"/>
    <mergeCell ref="FN1832:FO1832"/>
    <mergeCell ref="FH1829:FI1829"/>
    <mergeCell ref="FJ1829:FK1829"/>
    <mergeCell ref="FL1829:FM1829"/>
    <mergeCell ref="FN1829:FO1829"/>
    <mergeCell ref="FH1830:FI1830"/>
    <mergeCell ref="FJ1830:FK1830"/>
    <mergeCell ref="FL1830:FM1830"/>
    <mergeCell ref="FN1830:FO1830"/>
    <mergeCell ref="FH1827:FI1827"/>
    <mergeCell ref="FJ1827:FK1827"/>
    <mergeCell ref="FL1827:FM1827"/>
    <mergeCell ref="FN1827:FO1827"/>
    <mergeCell ref="FH1828:FI1828"/>
    <mergeCell ref="FJ1828:FK1828"/>
    <mergeCell ref="FL1828:FM1828"/>
    <mergeCell ref="FN1828:FO1828"/>
    <mergeCell ref="FH1825:FI1825"/>
    <mergeCell ref="FJ1825:FK1825"/>
    <mergeCell ref="FL1825:FM1825"/>
    <mergeCell ref="FN1825:FO1825"/>
    <mergeCell ref="FH1826:FI1826"/>
    <mergeCell ref="FJ1826:FK1826"/>
    <mergeCell ref="FL1826:FM1826"/>
    <mergeCell ref="FN1826:FO1826"/>
    <mergeCell ref="FH1823:FI1823"/>
    <mergeCell ref="FJ1823:FK1823"/>
    <mergeCell ref="FL1823:FM1823"/>
    <mergeCell ref="FN1823:FO1823"/>
    <mergeCell ref="FH1824:FI1824"/>
    <mergeCell ref="FJ1824:FK1824"/>
    <mergeCell ref="FL1824:FM1824"/>
    <mergeCell ref="FN1824:FO1824"/>
    <mergeCell ref="FH1821:FI1821"/>
    <mergeCell ref="FJ1821:FK1821"/>
    <mergeCell ref="FL1821:FM1821"/>
    <mergeCell ref="FN1821:FO1821"/>
    <mergeCell ref="FH1822:FI1822"/>
    <mergeCell ref="FJ1822:FK1822"/>
    <mergeCell ref="FL1822:FM1822"/>
    <mergeCell ref="FN1822:FO1822"/>
    <mergeCell ref="FH1819:FI1819"/>
    <mergeCell ref="FJ1819:FK1819"/>
    <mergeCell ref="FL1819:FM1819"/>
    <mergeCell ref="FN1819:FO1819"/>
    <mergeCell ref="FH1820:FI1820"/>
    <mergeCell ref="FJ1820:FK1820"/>
    <mergeCell ref="FL1820:FM1820"/>
    <mergeCell ref="FN1820:FO1820"/>
    <mergeCell ref="FH1817:FI1817"/>
    <mergeCell ref="FJ1817:FK1817"/>
    <mergeCell ref="FL1817:FM1817"/>
    <mergeCell ref="FN1817:FO1817"/>
    <mergeCell ref="FH1818:FI1818"/>
    <mergeCell ref="FJ1818:FK1818"/>
    <mergeCell ref="FL1818:FM1818"/>
    <mergeCell ref="FN1818:FO1818"/>
    <mergeCell ref="FH1815:FI1815"/>
    <mergeCell ref="FJ1815:FK1815"/>
    <mergeCell ref="FL1815:FM1815"/>
    <mergeCell ref="FN1815:FO1815"/>
    <mergeCell ref="FH1816:FI1816"/>
    <mergeCell ref="FJ1816:FK1816"/>
    <mergeCell ref="FL1816:FM1816"/>
    <mergeCell ref="FN1816:FO1816"/>
    <mergeCell ref="FH1813:FI1813"/>
    <mergeCell ref="FJ1813:FK1813"/>
    <mergeCell ref="FL1813:FM1813"/>
    <mergeCell ref="FN1813:FO1813"/>
    <mergeCell ref="FH1814:FI1814"/>
    <mergeCell ref="FJ1814:FK1814"/>
    <mergeCell ref="FL1814:FM1814"/>
    <mergeCell ref="FN1814:FO1814"/>
    <mergeCell ref="FH1811:FI1811"/>
    <mergeCell ref="FJ1811:FK1811"/>
    <mergeCell ref="FL1811:FM1811"/>
    <mergeCell ref="FN1811:FO1811"/>
    <mergeCell ref="FH1812:FI1812"/>
    <mergeCell ref="FJ1812:FK1812"/>
    <mergeCell ref="FL1812:FM1812"/>
    <mergeCell ref="FN1812:FO1812"/>
    <mergeCell ref="FH1809:FI1809"/>
    <mergeCell ref="FJ1809:FK1809"/>
    <mergeCell ref="FL1809:FM1809"/>
    <mergeCell ref="FN1809:FO1809"/>
    <mergeCell ref="FH1810:FI1810"/>
    <mergeCell ref="FJ1810:FK1810"/>
    <mergeCell ref="FL1810:FM1810"/>
    <mergeCell ref="FN1810:FO1810"/>
    <mergeCell ref="FH1807:FI1807"/>
    <mergeCell ref="FJ1807:FK1807"/>
    <mergeCell ref="FL1807:FM1807"/>
    <mergeCell ref="FN1807:FO1807"/>
    <mergeCell ref="FH1808:FI1808"/>
    <mergeCell ref="FJ1808:FK1808"/>
    <mergeCell ref="FL1808:FM1808"/>
    <mergeCell ref="FN1808:FO1808"/>
    <mergeCell ref="FH1805:FI1805"/>
    <mergeCell ref="FJ1805:FK1805"/>
    <mergeCell ref="FL1805:FM1805"/>
    <mergeCell ref="FN1805:FO1805"/>
    <mergeCell ref="FH1806:FI1806"/>
    <mergeCell ref="FJ1806:FK1806"/>
    <mergeCell ref="FL1806:FM1806"/>
    <mergeCell ref="FN1806:FO1806"/>
    <mergeCell ref="FH1803:FI1803"/>
    <mergeCell ref="FJ1803:FK1803"/>
    <mergeCell ref="FL1803:FM1803"/>
    <mergeCell ref="FN1803:FO1803"/>
    <mergeCell ref="FH1804:FI1804"/>
    <mergeCell ref="FJ1804:FK1804"/>
    <mergeCell ref="FL1804:FM1804"/>
    <mergeCell ref="FN1804:FO1804"/>
    <mergeCell ref="FH1801:FI1801"/>
    <mergeCell ref="FJ1801:FK1801"/>
    <mergeCell ref="FL1801:FM1801"/>
    <mergeCell ref="FN1801:FO1801"/>
    <mergeCell ref="FH1802:FI1802"/>
    <mergeCell ref="FJ1802:FK1802"/>
    <mergeCell ref="FL1802:FM1802"/>
    <mergeCell ref="FN1802:FO1802"/>
    <mergeCell ref="FH1799:FI1799"/>
    <mergeCell ref="FJ1799:FK1799"/>
    <mergeCell ref="FL1799:FM1799"/>
    <mergeCell ref="FN1799:FO1799"/>
    <mergeCell ref="FH1800:FI1800"/>
    <mergeCell ref="FJ1800:FK1800"/>
    <mergeCell ref="FL1800:FM1800"/>
    <mergeCell ref="FN1800:FO1800"/>
    <mergeCell ref="FH1797:FI1797"/>
    <mergeCell ref="FJ1797:FK1797"/>
    <mergeCell ref="FL1797:FM1797"/>
    <mergeCell ref="FN1797:FO1797"/>
    <mergeCell ref="FH1798:FI1798"/>
    <mergeCell ref="FJ1798:FK1798"/>
    <mergeCell ref="FL1798:FM1798"/>
    <mergeCell ref="FN1798:FO1798"/>
    <mergeCell ref="FH1795:FI1795"/>
    <mergeCell ref="FJ1795:FK1795"/>
    <mergeCell ref="FL1795:FM1795"/>
    <mergeCell ref="FN1795:FO1795"/>
    <mergeCell ref="FH1796:FI1796"/>
    <mergeCell ref="FJ1796:FK1796"/>
    <mergeCell ref="FL1796:FM1796"/>
    <mergeCell ref="FN1796:FO1796"/>
    <mergeCell ref="FH1793:FI1793"/>
    <mergeCell ref="FJ1793:FK1793"/>
    <mergeCell ref="FL1793:FM1793"/>
    <mergeCell ref="FN1793:FO1793"/>
    <mergeCell ref="FH1794:FI1794"/>
    <mergeCell ref="FJ1794:FK1794"/>
    <mergeCell ref="FL1794:FM1794"/>
    <mergeCell ref="FN1794:FO1794"/>
    <mergeCell ref="FH1791:FI1791"/>
    <mergeCell ref="FJ1791:FK1791"/>
    <mergeCell ref="FL1791:FM1791"/>
    <mergeCell ref="FN1791:FO1791"/>
    <mergeCell ref="FH1792:FI1792"/>
    <mergeCell ref="FJ1792:FK1792"/>
    <mergeCell ref="FL1792:FM1792"/>
    <mergeCell ref="FN1792:FO1792"/>
    <mergeCell ref="FH1789:FI1789"/>
    <mergeCell ref="FJ1789:FK1789"/>
    <mergeCell ref="FL1789:FM1789"/>
    <mergeCell ref="FN1789:FO1789"/>
    <mergeCell ref="FH1790:FI1790"/>
    <mergeCell ref="FJ1790:FK1790"/>
    <mergeCell ref="FL1790:FM1790"/>
    <mergeCell ref="FN1790:FO1790"/>
    <mergeCell ref="FH1787:FI1787"/>
    <mergeCell ref="FJ1787:FK1787"/>
    <mergeCell ref="FL1787:FM1787"/>
    <mergeCell ref="FN1787:FO1787"/>
    <mergeCell ref="FH1788:FI1788"/>
    <mergeCell ref="FJ1788:FK1788"/>
    <mergeCell ref="FL1788:FM1788"/>
    <mergeCell ref="FN1788:FO1788"/>
    <mergeCell ref="FH1785:FI1785"/>
    <mergeCell ref="FJ1785:FK1785"/>
    <mergeCell ref="FL1785:FM1785"/>
    <mergeCell ref="FN1785:FO1785"/>
    <mergeCell ref="FH1786:FI1786"/>
    <mergeCell ref="FJ1786:FK1786"/>
    <mergeCell ref="FL1786:FM1786"/>
    <mergeCell ref="FN1786:FO1786"/>
    <mergeCell ref="FH1783:FI1783"/>
    <mergeCell ref="FJ1783:FK1783"/>
    <mergeCell ref="FL1783:FM1783"/>
    <mergeCell ref="FN1783:FO1783"/>
    <mergeCell ref="FH1784:FI1784"/>
    <mergeCell ref="FJ1784:FK1784"/>
    <mergeCell ref="FL1784:FM1784"/>
    <mergeCell ref="FN1784:FO1784"/>
    <mergeCell ref="FH1781:FI1781"/>
    <mergeCell ref="FJ1781:FK1781"/>
    <mergeCell ref="FL1781:FM1781"/>
    <mergeCell ref="FN1781:FO1781"/>
    <mergeCell ref="FH1782:FI1782"/>
    <mergeCell ref="FJ1782:FK1782"/>
    <mergeCell ref="FL1782:FM1782"/>
    <mergeCell ref="FN1782:FO1782"/>
    <mergeCell ref="FH1779:FI1779"/>
    <mergeCell ref="FJ1779:FK1779"/>
    <mergeCell ref="FL1779:FM1779"/>
    <mergeCell ref="FN1779:FO1779"/>
    <mergeCell ref="FH1780:FI1780"/>
    <mergeCell ref="FJ1780:FK1780"/>
    <mergeCell ref="FL1780:FM1780"/>
    <mergeCell ref="FN1780:FO1780"/>
    <mergeCell ref="FH1777:FI1777"/>
    <mergeCell ref="FJ1777:FK1777"/>
    <mergeCell ref="FL1777:FM1777"/>
    <mergeCell ref="FN1777:FO1777"/>
    <mergeCell ref="FH1778:FI1778"/>
    <mergeCell ref="FJ1778:FK1778"/>
    <mergeCell ref="FL1778:FM1778"/>
    <mergeCell ref="FN1778:FO1778"/>
    <mergeCell ref="FH1775:FI1775"/>
    <mergeCell ref="FJ1775:FK1775"/>
    <mergeCell ref="FL1775:FM1775"/>
    <mergeCell ref="FN1775:FO1775"/>
    <mergeCell ref="FH1776:FI1776"/>
    <mergeCell ref="FJ1776:FK1776"/>
    <mergeCell ref="FL1776:FM1776"/>
    <mergeCell ref="FN1776:FO1776"/>
    <mergeCell ref="FH1773:FI1773"/>
    <mergeCell ref="FJ1773:FK1773"/>
    <mergeCell ref="FL1773:FM1773"/>
    <mergeCell ref="FN1773:FO1773"/>
    <mergeCell ref="FH1774:FI1774"/>
    <mergeCell ref="FJ1774:FK1774"/>
    <mergeCell ref="FL1774:FM1774"/>
    <mergeCell ref="FN1774:FO1774"/>
    <mergeCell ref="EX1871:EY1871"/>
    <mergeCell ref="EZ1871:FA1871"/>
    <mergeCell ref="FB1871:FC1871"/>
    <mergeCell ref="FD1871:FE1871"/>
    <mergeCell ref="EX1865:EY1865"/>
    <mergeCell ref="EZ1865:FA1865"/>
    <mergeCell ref="FB1865:FC1865"/>
    <mergeCell ref="FD1865:FE1865"/>
    <mergeCell ref="EX1866:EY1866"/>
    <mergeCell ref="EZ1866:FA1866"/>
    <mergeCell ref="FB1866:FC1866"/>
    <mergeCell ref="FD1866:FE1866"/>
    <mergeCell ref="EX1863:EY1863"/>
    <mergeCell ref="EZ1863:FA1863"/>
    <mergeCell ref="FB1863:FC1863"/>
    <mergeCell ref="FD1863:FE1863"/>
    <mergeCell ref="EX1872:EY1872"/>
    <mergeCell ref="EZ1872:FA1872"/>
    <mergeCell ref="FB1872:FC1872"/>
    <mergeCell ref="FD1872:FE1872"/>
    <mergeCell ref="EX1869:EY1869"/>
    <mergeCell ref="EZ1869:FA1869"/>
    <mergeCell ref="FB1869:FC1869"/>
    <mergeCell ref="FD1869:FE1869"/>
    <mergeCell ref="EX1870:EY1870"/>
    <mergeCell ref="EZ1870:FA1870"/>
    <mergeCell ref="FB1870:FC1870"/>
    <mergeCell ref="FD1870:FE1870"/>
    <mergeCell ref="EX1867:EY1867"/>
    <mergeCell ref="EZ1867:FA1867"/>
    <mergeCell ref="FB1867:FC1867"/>
    <mergeCell ref="FD1867:FE1867"/>
    <mergeCell ref="EX1868:EY1868"/>
    <mergeCell ref="EZ1868:FA1868"/>
    <mergeCell ref="FB1868:FC1868"/>
    <mergeCell ref="FD1868:FE1868"/>
    <mergeCell ref="EX1864:EY1864"/>
    <mergeCell ref="EZ1864:FA1864"/>
    <mergeCell ref="FB1864:FC1864"/>
    <mergeCell ref="FD1864:FE1864"/>
    <mergeCell ref="EX1861:EY1861"/>
    <mergeCell ref="EZ1861:FA1861"/>
    <mergeCell ref="FB1861:FC1861"/>
    <mergeCell ref="FD1861:FE1861"/>
    <mergeCell ref="EX1862:EY1862"/>
    <mergeCell ref="EZ1862:FA1862"/>
    <mergeCell ref="FB1862:FC1862"/>
    <mergeCell ref="FD1862:FE1862"/>
    <mergeCell ref="EX1859:EY1859"/>
    <mergeCell ref="EZ1859:FA1859"/>
    <mergeCell ref="FB1859:FC1859"/>
    <mergeCell ref="FD1859:FE1859"/>
    <mergeCell ref="EX1860:EY1860"/>
    <mergeCell ref="EZ1860:FA1860"/>
    <mergeCell ref="FB1860:FC1860"/>
    <mergeCell ref="FD1860:FE1860"/>
    <mergeCell ref="EX1857:EY1857"/>
    <mergeCell ref="EZ1857:FA1857"/>
    <mergeCell ref="FB1857:FC1857"/>
    <mergeCell ref="FD1857:FE1857"/>
    <mergeCell ref="EX1858:EY1858"/>
    <mergeCell ref="EZ1858:FA1858"/>
    <mergeCell ref="FB1858:FC1858"/>
    <mergeCell ref="FD1858:FE1858"/>
    <mergeCell ref="EX1855:EY1855"/>
    <mergeCell ref="EZ1855:FA1855"/>
    <mergeCell ref="FB1855:FC1855"/>
    <mergeCell ref="FD1855:FE1855"/>
    <mergeCell ref="EX1856:EY1856"/>
    <mergeCell ref="EZ1856:FA1856"/>
    <mergeCell ref="FB1856:FC1856"/>
    <mergeCell ref="FD1856:FE1856"/>
    <mergeCell ref="EX1853:EY1853"/>
    <mergeCell ref="EZ1853:FA1853"/>
    <mergeCell ref="FB1853:FC1853"/>
    <mergeCell ref="FD1853:FE1853"/>
    <mergeCell ref="EX1854:EY1854"/>
    <mergeCell ref="EZ1854:FA1854"/>
    <mergeCell ref="FB1854:FC1854"/>
    <mergeCell ref="FD1854:FE1854"/>
    <mergeCell ref="EX1851:EY1851"/>
    <mergeCell ref="EZ1851:FA1851"/>
    <mergeCell ref="FB1851:FC1851"/>
    <mergeCell ref="FD1851:FE1851"/>
    <mergeCell ref="EX1852:EY1852"/>
    <mergeCell ref="EZ1852:FA1852"/>
    <mergeCell ref="FB1852:FC1852"/>
    <mergeCell ref="FD1852:FE1852"/>
    <mergeCell ref="EX1849:EY1849"/>
    <mergeCell ref="EZ1849:FA1849"/>
    <mergeCell ref="FB1849:FC1849"/>
    <mergeCell ref="FD1849:FE1849"/>
    <mergeCell ref="EX1850:EY1850"/>
    <mergeCell ref="EZ1850:FA1850"/>
    <mergeCell ref="FB1850:FC1850"/>
    <mergeCell ref="FD1850:FE1850"/>
    <mergeCell ref="EX1847:EY1847"/>
    <mergeCell ref="EZ1847:FA1847"/>
    <mergeCell ref="FB1847:FC1847"/>
    <mergeCell ref="FD1847:FE1847"/>
    <mergeCell ref="EX1848:EY1848"/>
    <mergeCell ref="EZ1848:FA1848"/>
    <mergeCell ref="FB1848:FC1848"/>
    <mergeCell ref="FD1848:FE1848"/>
    <mergeCell ref="EX1845:EY1845"/>
    <mergeCell ref="EZ1845:FA1845"/>
    <mergeCell ref="FB1845:FC1845"/>
    <mergeCell ref="FD1845:FE1845"/>
    <mergeCell ref="EX1846:EY1846"/>
    <mergeCell ref="EZ1846:FA1846"/>
    <mergeCell ref="FB1846:FC1846"/>
    <mergeCell ref="FD1846:FE1846"/>
    <mergeCell ref="EX1843:EY1843"/>
    <mergeCell ref="EZ1843:FA1843"/>
    <mergeCell ref="FB1843:FC1843"/>
    <mergeCell ref="FD1843:FE1843"/>
    <mergeCell ref="EX1844:EY1844"/>
    <mergeCell ref="EZ1844:FA1844"/>
    <mergeCell ref="FB1844:FC1844"/>
    <mergeCell ref="FD1844:FE1844"/>
    <mergeCell ref="EX1841:EY1841"/>
    <mergeCell ref="EZ1841:FA1841"/>
    <mergeCell ref="FB1841:FC1841"/>
    <mergeCell ref="FD1841:FE1841"/>
    <mergeCell ref="EX1842:EY1842"/>
    <mergeCell ref="EZ1842:FA1842"/>
    <mergeCell ref="FB1842:FC1842"/>
    <mergeCell ref="FD1842:FE1842"/>
    <mergeCell ref="EX1839:EY1839"/>
    <mergeCell ref="EZ1839:FA1839"/>
    <mergeCell ref="FB1839:FC1839"/>
    <mergeCell ref="FD1839:FE1839"/>
    <mergeCell ref="EX1840:EY1840"/>
    <mergeCell ref="EZ1840:FA1840"/>
    <mergeCell ref="FB1840:FC1840"/>
    <mergeCell ref="FD1840:FE1840"/>
    <mergeCell ref="EX1837:EY1837"/>
    <mergeCell ref="EZ1837:FA1837"/>
    <mergeCell ref="FB1837:FC1837"/>
    <mergeCell ref="FD1837:FE1837"/>
    <mergeCell ref="EX1838:EY1838"/>
    <mergeCell ref="EZ1838:FA1838"/>
    <mergeCell ref="FB1838:FC1838"/>
    <mergeCell ref="FD1838:FE1838"/>
    <mergeCell ref="EX1835:EY1835"/>
    <mergeCell ref="EZ1835:FA1835"/>
    <mergeCell ref="FB1835:FC1835"/>
    <mergeCell ref="FD1835:FE1835"/>
    <mergeCell ref="EX1836:EY1836"/>
    <mergeCell ref="EZ1836:FA1836"/>
    <mergeCell ref="FB1836:FC1836"/>
    <mergeCell ref="FD1836:FE1836"/>
    <mergeCell ref="EX1833:EY1833"/>
    <mergeCell ref="EZ1833:FA1833"/>
    <mergeCell ref="FB1833:FC1833"/>
    <mergeCell ref="FD1833:FE1833"/>
    <mergeCell ref="EX1834:EY1834"/>
    <mergeCell ref="EZ1834:FA1834"/>
    <mergeCell ref="FB1834:FC1834"/>
    <mergeCell ref="FD1834:FE1834"/>
    <mergeCell ref="EX1831:EY1831"/>
    <mergeCell ref="EZ1831:FA1831"/>
    <mergeCell ref="FB1831:FC1831"/>
    <mergeCell ref="FD1831:FE1831"/>
    <mergeCell ref="EX1832:EY1832"/>
    <mergeCell ref="EZ1832:FA1832"/>
    <mergeCell ref="FB1832:FC1832"/>
    <mergeCell ref="FD1832:FE1832"/>
    <mergeCell ref="EX1829:EY1829"/>
    <mergeCell ref="EZ1829:FA1829"/>
    <mergeCell ref="FB1829:FC1829"/>
    <mergeCell ref="FD1829:FE1829"/>
    <mergeCell ref="EX1830:EY1830"/>
    <mergeCell ref="EZ1830:FA1830"/>
    <mergeCell ref="FB1830:FC1830"/>
    <mergeCell ref="FD1830:FE1830"/>
    <mergeCell ref="EX1827:EY1827"/>
    <mergeCell ref="EZ1827:FA1827"/>
    <mergeCell ref="FB1827:FC1827"/>
    <mergeCell ref="FD1827:FE1827"/>
    <mergeCell ref="EX1828:EY1828"/>
    <mergeCell ref="EZ1828:FA1828"/>
    <mergeCell ref="FB1828:FC1828"/>
    <mergeCell ref="FD1828:FE1828"/>
    <mergeCell ref="EX1825:EY1825"/>
    <mergeCell ref="EZ1825:FA1825"/>
    <mergeCell ref="FB1825:FC1825"/>
    <mergeCell ref="FD1825:FE1825"/>
    <mergeCell ref="EX1826:EY1826"/>
    <mergeCell ref="EZ1826:FA1826"/>
    <mergeCell ref="FB1826:FC1826"/>
    <mergeCell ref="FD1826:FE1826"/>
    <mergeCell ref="EX1823:EY1823"/>
    <mergeCell ref="EZ1823:FA1823"/>
    <mergeCell ref="FB1823:FC1823"/>
    <mergeCell ref="FD1823:FE1823"/>
    <mergeCell ref="EX1824:EY1824"/>
    <mergeCell ref="EZ1824:FA1824"/>
    <mergeCell ref="FB1824:FC1824"/>
    <mergeCell ref="FD1824:FE1824"/>
    <mergeCell ref="EX1821:EY1821"/>
    <mergeCell ref="EZ1821:FA1821"/>
    <mergeCell ref="FB1821:FC1821"/>
    <mergeCell ref="FD1821:FE1821"/>
    <mergeCell ref="EX1822:EY1822"/>
    <mergeCell ref="EZ1822:FA1822"/>
    <mergeCell ref="FB1822:FC1822"/>
    <mergeCell ref="FD1822:FE1822"/>
    <mergeCell ref="EX1819:EY1819"/>
    <mergeCell ref="EZ1819:FA1819"/>
    <mergeCell ref="FB1819:FC1819"/>
    <mergeCell ref="FD1819:FE1819"/>
    <mergeCell ref="EX1820:EY1820"/>
    <mergeCell ref="EZ1820:FA1820"/>
    <mergeCell ref="FB1820:FC1820"/>
    <mergeCell ref="FD1820:FE1820"/>
    <mergeCell ref="EX1817:EY1817"/>
    <mergeCell ref="EZ1817:FA1817"/>
    <mergeCell ref="FB1817:FC1817"/>
    <mergeCell ref="FD1817:FE1817"/>
    <mergeCell ref="EX1818:EY1818"/>
    <mergeCell ref="EZ1818:FA1818"/>
    <mergeCell ref="FB1818:FC1818"/>
    <mergeCell ref="FD1818:FE1818"/>
    <mergeCell ref="EX1815:EY1815"/>
    <mergeCell ref="EZ1815:FA1815"/>
    <mergeCell ref="FB1815:FC1815"/>
    <mergeCell ref="FD1815:FE1815"/>
    <mergeCell ref="EX1816:EY1816"/>
    <mergeCell ref="EZ1816:FA1816"/>
    <mergeCell ref="FB1816:FC1816"/>
    <mergeCell ref="FD1816:FE1816"/>
    <mergeCell ref="EX1813:EY1813"/>
    <mergeCell ref="EZ1813:FA1813"/>
    <mergeCell ref="FB1813:FC1813"/>
    <mergeCell ref="FD1813:FE1813"/>
    <mergeCell ref="EX1814:EY1814"/>
    <mergeCell ref="EZ1814:FA1814"/>
    <mergeCell ref="FB1814:FC1814"/>
    <mergeCell ref="FD1814:FE1814"/>
    <mergeCell ref="EX1811:EY1811"/>
    <mergeCell ref="EZ1811:FA1811"/>
    <mergeCell ref="FB1811:FC1811"/>
    <mergeCell ref="FD1811:FE1811"/>
    <mergeCell ref="EX1812:EY1812"/>
    <mergeCell ref="EZ1812:FA1812"/>
    <mergeCell ref="FB1812:FC1812"/>
    <mergeCell ref="FD1812:FE1812"/>
    <mergeCell ref="EX1809:EY1809"/>
    <mergeCell ref="EZ1809:FA1809"/>
    <mergeCell ref="FB1809:FC1809"/>
    <mergeCell ref="FD1809:FE1809"/>
    <mergeCell ref="EX1810:EY1810"/>
    <mergeCell ref="EZ1810:FA1810"/>
    <mergeCell ref="FB1810:FC1810"/>
    <mergeCell ref="FD1810:FE1810"/>
    <mergeCell ref="EX1807:EY1807"/>
    <mergeCell ref="EZ1807:FA1807"/>
    <mergeCell ref="FB1807:FC1807"/>
    <mergeCell ref="FD1807:FE1807"/>
    <mergeCell ref="EX1808:EY1808"/>
    <mergeCell ref="EZ1808:FA1808"/>
    <mergeCell ref="FB1808:FC1808"/>
    <mergeCell ref="FD1808:FE1808"/>
    <mergeCell ref="EX1805:EY1805"/>
    <mergeCell ref="EZ1805:FA1805"/>
    <mergeCell ref="FB1805:FC1805"/>
    <mergeCell ref="FD1805:FE1805"/>
    <mergeCell ref="EX1806:EY1806"/>
    <mergeCell ref="EZ1806:FA1806"/>
    <mergeCell ref="FB1806:FC1806"/>
    <mergeCell ref="FD1806:FE1806"/>
    <mergeCell ref="EX1803:EY1803"/>
    <mergeCell ref="EZ1803:FA1803"/>
    <mergeCell ref="FB1803:FC1803"/>
    <mergeCell ref="FD1803:FE1803"/>
    <mergeCell ref="EX1804:EY1804"/>
    <mergeCell ref="EZ1804:FA1804"/>
    <mergeCell ref="FB1804:FC1804"/>
    <mergeCell ref="FD1804:FE1804"/>
    <mergeCell ref="EX1801:EY1801"/>
    <mergeCell ref="EZ1801:FA1801"/>
    <mergeCell ref="FB1801:FC1801"/>
    <mergeCell ref="FD1801:FE1801"/>
    <mergeCell ref="EX1802:EY1802"/>
    <mergeCell ref="EZ1802:FA1802"/>
    <mergeCell ref="FB1802:FC1802"/>
    <mergeCell ref="FD1802:FE1802"/>
    <mergeCell ref="EX1799:EY1799"/>
    <mergeCell ref="EZ1799:FA1799"/>
    <mergeCell ref="FB1799:FC1799"/>
    <mergeCell ref="FD1799:FE1799"/>
    <mergeCell ref="EX1800:EY1800"/>
    <mergeCell ref="EZ1800:FA1800"/>
    <mergeCell ref="FB1800:FC1800"/>
    <mergeCell ref="FD1800:FE1800"/>
    <mergeCell ref="EX1797:EY1797"/>
    <mergeCell ref="EZ1797:FA1797"/>
    <mergeCell ref="FB1797:FC1797"/>
    <mergeCell ref="FD1797:FE1797"/>
    <mergeCell ref="EX1798:EY1798"/>
    <mergeCell ref="EZ1798:FA1798"/>
    <mergeCell ref="FB1798:FC1798"/>
    <mergeCell ref="FD1798:FE1798"/>
    <mergeCell ref="EX1795:EY1795"/>
    <mergeCell ref="EZ1795:FA1795"/>
    <mergeCell ref="FB1795:FC1795"/>
    <mergeCell ref="FD1795:FE1795"/>
    <mergeCell ref="EX1796:EY1796"/>
    <mergeCell ref="EZ1796:FA1796"/>
    <mergeCell ref="FB1796:FC1796"/>
    <mergeCell ref="FD1796:FE1796"/>
    <mergeCell ref="EX1793:EY1793"/>
    <mergeCell ref="EZ1793:FA1793"/>
    <mergeCell ref="FB1793:FC1793"/>
    <mergeCell ref="FD1793:FE1793"/>
    <mergeCell ref="EX1794:EY1794"/>
    <mergeCell ref="EZ1794:FA1794"/>
    <mergeCell ref="FB1794:FC1794"/>
    <mergeCell ref="FD1794:FE1794"/>
    <mergeCell ref="EX1791:EY1791"/>
    <mergeCell ref="EZ1791:FA1791"/>
    <mergeCell ref="FB1791:FC1791"/>
    <mergeCell ref="FD1791:FE1791"/>
    <mergeCell ref="EX1792:EY1792"/>
    <mergeCell ref="EZ1792:FA1792"/>
    <mergeCell ref="FB1792:FC1792"/>
    <mergeCell ref="FD1792:FE1792"/>
    <mergeCell ref="EX1789:EY1789"/>
    <mergeCell ref="EZ1789:FA1789"/>
    <mergeCell ref="FB1789:FC1789"/>
    <mergeCell ref="FD1789:FE1789"/>
    <mergeCell ref="EX1790:EY1790"/>
    <mergeCell ref="EZ1790:FA1790"/>
    <mergeCell ref="FB1790:FC1790"/>
    <mergeCell ref="FD1790:FE1790"/>
    <mergeCell ref="EX1787:EY1787"/>
    <mergeCell ref="EZ1787:FA1787"/>
    <mergeCell ref="FB1787:FC1787"/>
    <mergeCell ref="FD1787:FE1787"/>
    <mergeCell ref="EX1788:EY1788"/>
    <mergeCell ref="EZ1788:FA1788"/>
    <mergeCell ref="FB1788:FC1788"/>
    <mergeCell ref="FD1788:FE1788"/>
    <mergeCell ref="EX1785:EY1785"/>
    <mergeCell ref="EZ1785:FA1785"/>
    <mergeCell ref="FB1785:FC1785"/>
    <mergeCell ref="FD1785:FE1785"/>
    <mergeCell ref="EX1786:EY1786"/>
    <mergeCell ref="EZ1786:FA1786"/>
    <mergeCell ref="FB1786:FC1786"/>
    <mergeCell ref="FD1786:FE1786"/>
    <mergeCell ref="EX1783:EY1783"/>
    <mergeCell ref="EZ1783:FA1783"/>
    <mergeCell ref="FB1783:FC1783"/>
    <mergeCell ref="FD1783:FE1783"/>
    <mergeCell ref="EX1784:EY1784"/>
    <mergeCell ref="EZ1784:FA1784"/>
    <mergeCell ref="FB1784:FC1784"/>
    <mergeCell ref="FD1784:FE1784"/>
    <mergeCell ref="EX1781:EY1781"/>
    <mergeCell ref="EZ1781:FA1781"/>
    <mergeCell ref="FB1781:FC1781"/>
    <mergeCell ref="FD1781:FE1781"/>
    <mergeCell ref="EX1782:EY1782"/>
    <mergeCell ref="EZ1782:FA1782"/>
    <mergeCell ref="FB1782:FC1782"/>
    <mergeCell ref="FD1782:FE1782"/>
    <mergeCell ref="EX1779:EY1779"/>
    <mergeCell ref="EZ1779:FA1779"/>
    <mergeCell ref="FB1779:FC1779"/>
    <mergeCell ref="FD1779:FE1779"/>
    <mergeCell ref="EX1780:EY1780"/>
    <mergeCell ref="EZ1780:FA1780"/>
    <mergeCell ref="FB1780:FC1780"/>
    <mergeCell ref="FD1780:FE1780"/>
    <mergeCell ref="EX1777:EY1777"/>
    <mergeCell ref="EZ1777:FA1777"/>
    <mergeCell ref="FB1777:FC1777"/>
    <mergeCell ref="FD1777:FE1777"/>
    <mergeCell ref="EX1778:EY1778"/>
    <mergeCell ref="EZ1778:FA1778"/>
    <mergeCell ref="FB1778:FC1778"/>
    <mergeCell ref="FD1778:FE1778"/>
    <mergeCell ref="EX1775:EY1775"/>
    <mergeCell ref="EZ1775:FA1775"/>
    <mergeCell ref="FB1775:FC1775"/>
    <mergeCell ref="FD1775:FE1775"/>
    <mergeCell ref="EX1776:EY1776"/>
    <mergeCell ref="EZ1776:FA1776"/>
    <mergeCell ref="FB1776:FC1776"/>
    <mergeCell ref="FD1776:FE1776"/>
    <mergeCell ref="EX1773:EY1773"/>
    <mergeCell ref="EZ1773:FA1773"/>
    <mergeCell ref="FB1773:FC1773"/>
    <mergeCell ref="FD1773:FE1773"/>
    <mergeCell ref="EX1774:EY1774"/>
    <mergeCell ref="EZ1774:FA1774"/>
    <mergeCell ref="FB1774:FC1774"/>
    <mergeCell ref="FD1774:FE1774"/>
    <mergeCell ref="EN1871:EO1871"/>
    <mergeCell ref="EP1871:EQ1871"/>
    <mergeCell ref="ER1871:ES1871"/>
    <mergeCell ref="ET1871:EU1871"/>
    <mergeCell ref="EN1872:EO1872"/>
    <mergeCell ref="EP1872:EQ1872"/>
    <mergeCell ref="ER1872:ES1872"/>
    <mergeCell ref="ET1872:EU1872"/>
    <mergeCell ref="EN1869:EO1869"/>
    <mergeCell ref="EP1869:EQ1869"/>
    <mergeCell ref="ER1869:ES1869"/>
    <mergeCell ref="ET1869:EU1869"/>
    <mergeCell ref="EN1870:EO1870"/>
    <mergeCell ref="EP1870:EQ1870"/>
    <mergeCell ref="ER1870:ES1870"/>
    <mergeCell ref="ET1870:EU1870"/>
    <mergeCell ref="EN1867:EO1867"/>
    <mergeCell ref="EP1867:EQ1867"/>
    <mergeCell ref="ER1867:ES1867"/>
    <mergeCell ref="ET1867:EU1867"/>
    <mergeCell ref="EN1868:EO1868"/>
    <mergeCell ref="EP1868:EQ1868"/>
    <mergeCell ref="ER1868:ES1868"/>
    <mergeCell ref="ET1868:EU1868"/>
    <mergeCell ref="EN1865:EO1865"/>
    <mergeCell ref="EP1865:EQ1865"/>
    <mergeCell ref="ER1865:ES1865"/>
    <mergeCell ref="ET1865:EU1865"/>
    <mergeCell ref="EN1866:EO1866"/>
    <mergeCell ref="EP1866:EQ1866"/>
    <mergeCell ref="ER1866:ES1866"/>
    <mergeCell ref="ET1866:EU1866"/>
    <mergeCell ref="EN1863:EO1863"/>
    <mergeCell ref="EP1863:EQ1863"/>
    <mergeCell ref="ER1863:ES1863"/>
    <mergeCell ref="ET1863:EU1863"/>
    <mergeCell ref="EN1864:EO1864"/>
    <mergeCell ref="EP1864:EQ1864"/>
    <mergeCell ref="ER1864:ES1864"/>
    <mergeCell ref="ET1864:EU1864"/>
    <mergeCell ref="EN1861:EO1861"/>
    <mergeCell ref="EP1861:EQ1861"/>
    <mergeCell ref="ER1861:ES1861"/>
    <mergeCell ref="ET1861:EU1861"/>
    <mergeCell ref="EN1862:EO1862"/>
    <mergeCell ref="EP1862:EQ1862"/>
    <mergeCell ref="ER1862:ES1862"/>
    <mergeCell ref="ET1862:EU1862"/>
    <mergeCell ref="EN1859:EO1859"/>
    <mergeCell ref="EP1859:EQ1859"/>
    <mergeCell ref="ER1859:ES1859"/>
    <mergeCell ref="ET1859:EU1859"/>
    <mergeCell ref="EN1860:EO1860"/>
    <mergeCell ref="EP1860:EQ1860"/>
    <mergeCell ref="ER1860:ES1860"/>
    <mergeCell ref="ET1860:EU1860"/>
    <mergeCell ref="EN1857:EO1857"/>
    <mergeCell ref="EP1857:EQ1857"/>
    <mergeCell ref="ER1857:ES1857"/>
    <mergeCell ref="ET1857:EU1857"/>
    <mergeCell ref="EN1858:EO1858"/>
    <mergeCell ref="EP1858:EQ1858"/>
    <mergeCell ref="ER1858:ES1858"/>
    <mergeCell ref="ET1858:EU1858"/>
    <mergeCell ref="EN1855:EO1855"/>
    <mergeCell ref="EP1855:EQ1855"/>
    <mergeCell ref="ER1855:ES1855"/>
    <mergeCell ref="ET1855:EU1855"/>
    <mergeCell ref="EN1856:EO1856"/>
    <mergeCell ref="EP1856:EQ1856"/>
    <mergeCell ref="ER1856:ES1856"/>
    <mergeCell ref="ET1856:EU1856"/>
    <mergeCell ref="EN1853:EO1853"/>
    <mergeCell ref="EP1853:EQ1853"/>
    <mergeCell ref="ER1853:ES1853"/>
    <mergeCell ref="ET1853:EU1853"/>
    <mergeCell ref="EN1854:EO1854"/>
    <mergeCell ref="EP1854:EQ1854"/>
    <mergeCell ref="ER1854:ES1854"/>
    <mergeCell ref="ET1854:EU1854"/>
    <mergeCell ref="EN1851:EO1851"/>
    <mergeCell ref="EP1851:EQ1851"/>
    <mergeCell ref="ER1851:ES1851"/>
    <mergeCell ref="ET1851:EU1851"/>
    <mergeCell ref="EN1852:EO1852"/>
    <mergeCell ref="EP1852:EQ1852"/>
    <mergeCell ref="ER1852:ES1852"/>
    <mergeCell ref="ET1852:EU1852"/>
    <mergeCell ref="EN1849:EO1849"/>
    <mergeCell ref="EP1849:EQ1849"/>
    <mergeCell ref="ER1849:ES1849"/>
    <mergeCell ref="ET1849:EU1849"/>
    <mergeCell ref="EN1850:EO1850"/>
    <mergeCell ref="EP1850:EQ1850"/>
    <mergeCell ref="ER1850:ES1850"/>
    <mergeCell ref="ET1850:EU1850"/>
    <mergeCell ref="EN1847:EO1847"/>
    <mergeCell ref="EP1847:EQ1847"/>
    <mergeCell ref="ER1847:ES1847"/>
    <mergeCell ref="ET1847:EU1847"/>
    <mergeCell ref="EN1848:EO1848"/>
    <mergeCell ref="EP1848:EQ1848"/>
    <mergeCell ref="ER1848:ES1848"/>
    <mergeCell ref="ET1848:EU1848"/>
    <mergeCell ref="EN1845:EO1845"/>
    <mergeCell ref="EP1845:EQ1845"/>
    <mergeCell ref="ER1845:ES1845"/>
    <mergeCell ref="ET1845:EU1845"/>
    <mergeCell ref="EN1846:EO1846"/>
    <mergeCell ref="EP1846:EQ1846"/>
    <mergeCell ref="ER1846:ES1846"/>
    <mergeCell ref="ET1846:EU1846"/>
    <mergeCell ref="EN1843:EO1843"/>
    <mergeCell ref="EP1843:EQ1843"/>
    <mergeCell ref="ER1843:ES1843"/>
    <mergeCell ref="ET1843:EU1843"/>
    <mergeCell ref="EN1844:EO1844"/>
    <mergeCell ref="EP1844:EQ1844"/>
    <mergeCell ref="ER1844:ES1844"/>
    <mergeCell ref="ET1844:EU1844"/>
    <mergeCell ref="EN1841:EO1841"/>
    <mergeCell ref="EP1841:EQ1841"/>
    <mergeCell ref="ER1841:ES1841"/>
    <mergeCell ref="ET1841:EU1841"/>
    <mergeCell ref="EN1842:EO1842"/>
    <mergeCell ref="EP1842:EQ1842"/>
    <mergeCell ref="ER1842:ES1842"/>
    <mergeCell ref="ET1842:EU1842"/>
    <mergeCell ref="EN1839:EO1839"/>
    <mergeCell ref="EP1839:EQ1839"/>
    <mergeCell ref="ER1839:ES1839"/>
    <mergeCell ref="ET1839:EU1839"/>
    <mergeCell ref="EN1840:EO1840"/>
    <mergeCell ref="EP1840:EQ1840"/>
    <mergeCell ref="ER1840:ES1840"/>
    <mergeCell ref="ET1840:EU1840"/>
    <mergeCell ref="EN1837:EO1837"/>
    <mergeCell ref="EP1837:EQ1837"/>
    <mergeCell ref="ER1837:ES1837"/>
    <mergeCell ref="ET1837:EU1837"/>
    <mergeCell ref="EN1838:EO1838"/>
    <mergeCell ref="EP1838:EQ1838"/>
    <mergeCell ref="ER1838:ES1838"/>
    <mergeCell ref="ET1838:EU1838"/>
    <mergeCell ref="EN1835:EO1835"/>
    <mergeCell ref="EP1835:EQ1835"/>
    <mergeCell ref="ER1835:ES1835"/>
    <mergeCell ref="ET1835:EU1835"/>
    <mergeCell ref="EN1836:EO1836"/>
    <mergeCell ref="EP1836:EQ1836"/>
    <mergeCell ref="ER1836:ES1836"/>
    <mergeCell ref="ET1836:EU1836"/>
    <mergeCell ref="EN1833:EO1833"/>
    <mergeCell ref="EP1833:EQ1833"/>
    <mergeCell ref="ER1833:ES1833"/>
    <mergeCell ref="ET1833:EU1833"/>
    <mergeCell ref="EN1834:EO1834"/>
    <mergeCell ref="EP1834:EQ1834"/>
    <mergeCell ref="ER1834:ES1834"/>
    <mergeCell ref="ET1834:EU1834"/>
    <mergeCell ref="EN1831:EO1831"/>
    <mergeCell ref="EP1831:EQ1831"/>
    <mergeCell ref="ER1831:ES1831"/>
    <mergeCell ref="ET1831:EU1831"/>
    <mergeCell ref="EN1832:EO1832"/>
    <mergeCell ref="EP1832:EQ1832"/>
    <mergeCell ref="ER1832:ES1832"/>
    <mergeCell ref="ET1832:EU1832"/>
    <mergeCell ref="EN1829:EO1829"/>
    <mergeCell ref="EP1829:EQ1829"/>
    <mergeCell ref="ER1829:ES1829"/>
    <mergeCell ref="ET1829:EU1829"/>
    <mergeCell ref="EN1830:EO1830"/>
    <mergeCell ref="EP1830:EQ1830"/>
    <mergeCell ref="ER1830:ES1830"/>
    <mergeCell ref="ET1830:EU1830"/>
    <mergeCell ref="EN1827:EO1827"/>
    <mergeCell ref="EP1827:EQ1827"/>
    <mergeCell ref="ER1827:ES1827"/>
    <mergeCell ref="ET1827:EU1827"/>
    <mergeCell ref="EN1828:EO1828"/>
    <mergeCell ref="EP1828:EQ1828"/>
    <mergeCell ref="ER1828:ES1828"/>
    <mergeCell ref="ET1828:EU1828"/>
    <mergeCell ref="EN1825:EO1825"/>
    <mergeCell ref="EP1825:EQ1825"/>
    <mergeCell ref="ER1825:ES1825"/>
    <mergeCell ref="ET1825:EU1825"/>
    <mergeCell ref="EN1826:EO1826"/>
    <mergeCell ref="EP1826:EQ1826"/>
    <mergeCell ref="ER1826:ES1826"/>
    <mergeCell ref="ET1826:EU1826"/>
    <mergeCell ref="EN1823:EO1823"/>
    <mergeCell ref="EP1823:EQ1823"/>
    <mergeCell ref="ER1823:ES1823"/>
    <mergeCell ref="ET1823:EU1823"/>
    <mergeCell ref="EN1824:EO1824"/>
    <mergeCell ref="EP1824:EQ1824"/>
    <mergeCell ref="ER1824:ES1824"/>
    <mergeCell ref="ET1824:EU1824"/>
    <mergeCell ref="EN1821:EO1821"/>
    <mergeCell ref="EP1821:EQ1821"/>
    <mergeCell ref="ER1821:ES1821"/>
    <mergeCell ref="ET1821:EU1821"/>
    <mergeCell ref="EN1822:EO1822"/>
    <mergeCell ref="EP1822:EQ1822"/>
    <mergeCell ref="ER1822:ES1822"/>
    <mergeCell ref="ET1822:EU1822"/>
    <mergeCell ref="EN1819:EO1819"/>
    <mergeCell ref="EP1819:EQ1819"/>
    <mergeCell ref="ER1819:ES1819"/>
    <mergeCell ref="ET1819:EU1819"/>
    <mergeCell ref="EN1820:EO1820"/>
    <mergeCell ref="EP1820:EQ1820"/>
    <mergeCell ref="ER1820:ES1820"/>
    <mergeCell ref="ET1820:EU1820"/>
    <mergeCell ref="EN1817:EO1817"/>
    <mergeCell ref="EP1817:EQ1817"/>
    <mergeCell ref="ER1817:ES1817"/>
    <mergeCell ref="ET1817:EU1817"/>
    <mergeCell ref="EN1818:EO1818"/>
    <mergeCell ref="EP1818:EQ1818"/>
    <mergeCell ref="ER1818:ES1818"/>
    <mergeCell ref="ET1818:EU1818"/>
    <mergeCell ref="EN1815:EO1815"/>
    <mergeCell ref="EP1815:EQ1815"/>
    <mergeCell ref="ER1815:ES1815"/>
    <mergeCell ref="ET1815:EU1815"/>
    <mergeCell ref="EN1816:EO1816"/>
    <mergeCell ref="EP1816:EQ1816"/>
    <mergeCell ref="ER1816:ES1816"/>
    <mergeCell ref="ET1816:EU1816"/>
    <mergeCell ref="EN1813:EO1813"/>
    <mergeCell ref="EP1813:EQ1813"/>
    <mergeCell ref="ER1813:ES1813"/>
    <mergeCell ref="ET1813:EU1813"/>
    <mergeCell ref="EN1814:EO1814"/>
    <mergeCell ref="EP1814:EQ1814"/>
    <mergeCell ref="ER1814:ES1814"/>
    <mergeCell ref="ET1814:EU1814"/>
    <mergeCell ref="EN1811:EO1811"/>
    <mergeCell ref="EP1811:EQ1811"/>
    <mergeCell ref="ER1811:ES1811"/>
    <mergeCell ref="ET1811:EU1811"/>
    <mergeCell ref="EN1812:EO1812"/>
    <mergeCell ref="EP1812:EQ1812"/>
    <mergeCell ref="ER1812:ES1812"/>
    <mergeCell ref="ET1812:EU1812"/>
    <mergeCell ref="EN1809:EO1809"/>
    <mergeCell ref="EP1809:EQ1809"/>
    <mergeCell ref="ER1809:ES1809"/>
    <mergeCell ref="ET1809:EU1809"/>
    <mergeCell ref="EN1810:EO1810"/>
    <mergeCell ref="EP1810:EQ1810"/>
    <mergeCell ref="ER1810:ES1810"/>
    <mergeCell ref="ET1810:EU1810"/>
    <mergeCell ref="EN1807:EO1807"/>
    <mergeCell ref="EP1807:EQ1807"/>
    <mergeCell ref="ER1807:ES1807"/>
    <mergeCell ref="ET1807:EU1807"/>
    <mergeCell ref="EN1808:EO1808"/>
    <mergeCell ref="EP1808:EQ1808"/>
    <mergeCell ref="ER1808:ES1808"/>
    <mergeCell ref="ET1808:EU1808"/>
    <mergeCell ref="EN1805:EO1805"/>
    <mergeCell ref="EP1805:EQ1805"/>
    <mergeCell ref="ER1805:ES1805"/>
    <mergeCell ref="ET1805:EU1805"/>
    <mergeCell ref="EN1806:EO1806"/>
    <mergeCell ref="EP1806:EQ1806"/>
    <mergeCell ref="ER1806:ES1806"/>
    <mergeCell ref="ET1806:EU1806"/>
    <mergeCell ref="EN1803:EO1803"/>
    <mergeCell ref="EP1803:EQ1803"/>
    <mergeCell ref="ER1803:ES1803"/>
    <mergeCell ref="ET1803:EU1803"/>
    <mergeCell ref="EN1804:EO1804"/>
    <mergeCell ref="EP1804:EQ1804"/>
    <mergeCell ref="ER1804:ES1804"/>
    <mergeCell ref="ET1804:EU1804"/>
    <mergeCell ref="EN1801:EO1801"/>
    <mergeCell ref="EP1801:EQ1801"/>
    <mergeCell ref="ER1801:ES1801"/>
    <mergeCell ref="ET1801:EU1801"/>
    <mergeCell ref="EN1802:EO1802"/>
    <mergeCell ref="EP1802:EQ1802"/>
    <mergeCell ref="ER1802:ES1802"/>
    <mergeCell ref="ET1802:EU1802"/>
    <mergeCell ref="EN1799:EO1799"/>
    <mergeCell ref="EP1799:EQ1799"/>
    <mergeCell ref="ER1799:ES1799"/>
    <mergeCell ref="ET1799:EU1799"/>
    <mergeCell ref="EN1800:EO1800"/>
    <mergeCell ref="EP1800:EQ1800"/>
    <mergeCell ref="ER1800:ES1800"/>
    <mergeCell ref="ET1800:EU1800"/>
    <mergeCell ref="EN1797:EO1797"/>
    <mergeCell ref="EP1797:EQ1797"/>
    <mergeCell ref="ER1797:ES1797"/>
    <mergeCell ref="ET1797:EU1797"/>
    <mergeCell ref="EN1798:EO1798"/>
    <mergeCell ref="EP1798:EQ1798"/>
    <mergeCell ref="ER1798:ES1798"/>
    <mergeCell ref="ET1798:EU1798"/>
    <mergeCell ref="EN1795:EO1795"/>
    <mergeCell ref="EP1795:EQ1795"/>
    <mergeCell ref="ER1795:ES1795"/>
    <mergeCell ref="ET1795:EU1795"/>
    <mergeCell ref="EN1796:EO1796"/>
    <mergeCell ref="EP1796:EQ1796"/>
    <mergeCell ref="ER1796:ES1796"/>
    <mergeCell ref="ET1796:EU1796"/>
    <mergeCell ref="EN1793:EO1793"/>
    <mergeCell ref="EP1793:EQ1793"/>
    <mergeCell ref="ER1793:ES1793"/>
    <mergeCell ref="ET1793:EU1793"/>
    <mergeCell ref="EN1794:EO1794"/>
    <mergeCell ref="EP1794:EQ1794"/>
    <mergeCell ref="ER1794:ES1794"/>
    <mergeCell ref="ET1794:EU1794"/>
    <mergeCell ref="EN1791:EO1791"/>
    <mergeCell ref="EP1791:EQ1791"/>
    <mergeCell ref="ER1791:ES1791"/>
    <mergeCell ref="ET1791:EU1791"/>
    <mergeCell ref="EN1792:EO1792"/>
    <mergeCell ref="EP1792:EQ1792"/>
    <mergeCell ref="ER1792:ES1792"/>
    <mergeCell ref="ET1792:EU1792"/>
    <mergeCell ref="EN1789:EO1789"/>
    <mergeCell ref="EP1789:EQ1789"/>
    <mergeCell ref="ER1789:ES1789"/>
    <mergeCell ref="ET1789:EU1789"/>
    <mergeCell ref="EN1790:EO1790"/>
    <mergeCell ref="EP1790:EQ1790"/>
    <mergeCell ref="ER1790:ES1790"/>
    <mergeCell ref="ET1790:EU1790"/>
    <mergeCell ref="EN1787:EO1787"/>
    <mergeCell ref="EP1787:EQ1787"/>
    <mergeCell ref="ER1787:ES1787"/>
    <mergeCell ref="ET1787:EU1787"/>
    <mergeCell ref="EN1788:EO1788"/>
    <mergeCell ref="EP1788:EQ1788"/>
    <mergeCell ref="ER1788:ES1788"/>
    <mergeCell ref="ET1788:EU1788"/>
    <mergeCell ref="EN1785:EO1785"/>
    <mergeCell ref="EP1785:EQ1785"/>
    <mergeCell ref="ER1785:ES1785"/>
    <mergeCell ref="ET1785:EU1785"/>
    <mergeCell ref="EN1786:EO1786"/>
    <mergeCell ref="EP1786:EQ1786"/>
    <mergeCell ref="ER1786:ES1786"/>
    <mergeCell ref="ET1786:EU1786"/>
    <mergeCell ref="EN1783:EO1783"/>
    <mergeCell ref="EP1783:EQ1783"/>
    <mergeCell ref="ER1783:ES1783"/>
    <mergeCell ref="ET1783:EU1783"/>
    <mergeCell ref="EN1784:EO1784"/>
    <mergeCell ref="EP1784:EQ1784"/>
    <mergeCell ref="ER1784:ES1784"/>
    <mergeCell ref="ET1784:EU1784"/>
    <mergeCell ref="EN1781:EO1781"/>
    <mergeCell ref="EP1781:EQ1781"/>
    <mergeCell ref="ER1781:ES1781"/>
    <mergeCell ref="ET1781:EU1781"/>
    <mergeCell ref="EN1782:EO1782"/>
    <mergeCell ref="EP1782:EQ1782"/>
    <mergeCell ref="ER1782:ES1782"/>
    <mergeCell ref="ET1782:EU1782"/>
    <mergeCell ref="EN1779:EO1779"/>
    <mergeCell ref="EP1779:EQ1779"/>
    <mergeCell ref="ER1779:ES1779"/>
    <mergeCell ref="ET1779:EU1779"/>
    <mergeCell ref="EN1780:EO1780"/>
    <mergeCell ref="EP1780:EQ1780"/>
    <mergeCell ref="ER1780:ES1780"/>
    <mergeCell ref="ET1780:EU1780"/>
    <mergeCell ref="EN1777:EO1777"/>
    <mergeCell ref="EP1777:EQ1777"/>
    <mergeCell ref="ER1777:ES1777"/>
    <mergeCell ref="ET1777:EU1777"/>
    <mergeCell ref="EN1778:EO1778"/>
    <mergeCell ref="EP1778:EQ1778"/>
    <mergeCell ref="ER1778:ES1778"/>
    <mergeCell ref="ET1778:EU1778"/>
    <mergeCell ref="EN1775:EO1775"/>
    <mergeCell ref="EP1775:EQ1775"/>
    <mergeCell ref="ER1775:ES1775"/>
    <mergeCell ref="ET1775:EU1775"/>
    <mergeCell ref="EN1776:EO1776"/>
    <mergeCell ref="EP1776:EQ1776"/>
    <mergeCell ref="ER1776:ES1776"/>
    <mergeCell ref="ET1776:EU1776"/>
    <mergeCell ref="EN1773:EO1773"/>
    <mergeCell ref="EP1773:EQ1773"/>
    <mergeCell ref="ER1773:ES1773"/>
    <mergeCell ref="ET1773:EU1773"/>
    <mergeCell ref="EN1774:EO1774"/>
    <mergeCell ref="EP1774:EQ1774"/>
    <mergeCell ref="ER1774:ES1774"/>
    <mergeCell ref="ET1774:EU1774"/>
    <mergeCell ref="ED1871:EE1871"/>
    <mergeCell ref="EF1871:EG1871"/>
    <mergeCell ref="EH1871:EI1871"/>
    <mergeCell ref="EJ1871:EK1871"/>
    <mergeCell ref="ED1865:EE1865"/>
    <mergeCell ref="EF1865:EG1865"/>
    <mergeCell ref="EH1865:EI1865"/>
    <mergeCell ref="EJ1865:EK1865"/>
    <mergeCell ref="ED1866:EE1866"/>
    <mergeCell ref="EF1866:EG1866"/>
    <mergeCell ref="EH1866:EI1866"/>
    <mergeCell ref="EJ1866:EK1866"/>
    <mergeCell ref="ED1863:EE1863"/>
    <mergeCell ref="EF1863:EG1863"/>
    <mergeCell ref="EH1863:EI1863"/>
    <mergeCell ref="EJ1863:EK1863"/>
    <mergeCell ref="ED1872:EE1872"/>
    <mergeCell ref="EF1872:EG1872"/>
    <mergeCell ref="EH1872:EI1872"/>
    <mergeCell ref="EJ1872:EK1872"/>
    <mergeCell ref="ED1869:EE1869"/>
    <mergeCell ref="EF1869:EG1869"/>
    <mergeCell ref="EH1869:EI1869"/>
    <mergeCell ref="EJ1869:EK1869"/>
    <mergeCell ref="ED1870:EE1870"/>
    <mergeCell ref="EF1870:EG1870"/>
    <mergeCell ref="EH1870:EI1870"/>
    <mergeCell ref="EJ1870:EK1870"/>
    <mergeCell ref="ED1867:EE1867"/>
    <mergeCell ref="EF1867:EG1867"/>
    <mergeCell ref="EH1867:EI1867"/>
    <mergeCell ref="EJ1867:EK1867"/>
    <mergeCell ref="ED1868:EE1868"/>
    <mergeCell ref="EF1868:EG1868"/>
    <mergeCell ref="EH1868:EI1868"/>
    <mergeCell ref="EJ1868:EK1868"/>
    <mergeCell ref="ED1864:EE1864"/>
    <mergeCell ref="EF1864:EG1864"/>
    <mergeCell ref="EH1864:EI1864"/>
    <mergeCell ref="EJ1864:EK1864"/>
    <mergeCell ref="ED1861:EE1861"/>
    <mergeCell ref="EF1861:EG1861"/>
    <mergeCell ref="EH1861:EI1861"/>
    <mergeCell ref="EJ1861:EK1861"/>
    <mergeCell ref="ED1862:EE1862"/>
    <mergeCell ref="EF1862:EG1862"/>
    <mergeCell ref="EH1862:EI1862"/>
    <mergeCell ref="EJ1862:EK1862"/>
    <mergeCell ref="ED1859:EE1859"/>
    <mergeCell ref="EF1859:EG1859"/>
    <mergeCell ref="EH1859:EI1859"/>
    <mergeCell ref="EJ1859:EK1859"/>
    <mergeCell ref="ED1860:EE1860"/>
    <mergeCell ref="EF1860:EG1860"/>
    <mergeCell ref="EH1860:EI1860"/>
    <mergeCell ref="EJ1860:EK1860"/>
    <mergeCell ref="ED1857:EE1857"/>
    <mergeCell ref="EF1857:EG1857"/>
    <mergeCell ref="EH1857:EI1857"/>
    <mergeCell ref="EJ1857:EK1857"/>
    <mergeCell ref="ED1858:EE1858"/>
    <mergeCell ref="EF1858:EG1858"/>
    <mergeCell ref="EH1858:EI1858"/>
    <mergeCell ref="EJ1858:EK1858"/>
    <mergeCell ref="ED1855:EE1855"/>
    <mergeCell ref="EF1855:EG1855"/>
    <mergeCell ref="EH1855:EI1855"/>
    <mergeCell ref="EJ1855:EK1855"/>
    <mergeCell ref="ED1856:EE1856"/>
    <mergeCell ref="EF1856:EG1856"/>
    <mergeCell ref="EH1856:EI1856"/>
    <mergeCell ref="EJ1856:EK1856"/>
    <mergeCell ref="ED1853:EE1853"/>
    <mergeCell ref="EF1853:EG1853"/>
    <mergeCell ref="EH1853:EI1853"/>
    <mergeCell ref="EJ1853:EK1853"/>
    <mergeCell ref="ED1854:EE1854"/>
    <mergeCell ref="EF1854:EG1854"/>
    <mergeCell ref="EH1854:EI1854"/>
    <mergeCell ref="EJ1854:EK1854"/>
    <mergeCell ref="ED1851:EE1851"/>
    <mergeCell ref="EF1851:EG1851"/>
    <mergeCell ref="EH1851:EI1851"/>
    <mergeCell ref="EJ1851:EK1851"/>
    <mergeCell ref="ED1852:EE1852"/>
    <mergeCell ref="EF1852:EG1852"/>
    <mergeCell ref="EH1852:EI1852"/>
    <mergeCell ref="EJ1852:EK1852"/>
    <mergeCell ref="ED1849:EE1849"/>
    <mergeCell ref="EF1849:EG1849"/>
    <mergeCell ref="EH1849:EI1849"/>
    <mergeCell ref="EJ1849:EK1849"/>
    <mergeCell ref="ED1850:EE1850"/>
    <mergeCell ref="EF1850:EG1850"/>
    <mergeCell ref="EH1850:EI1850"/>
    <mergeCell ref="EJ1850:EK1850"/>
    <mergeCell ref="ED1847:EE1847"/>
    <mergeCell ref="EF1847:EG1847"/>
    <mergeCell ref="EH1847:EI1847"/>
    <mergeCell ref="EJ1847:EK1847"/>
    <mergeCell ref="ED1848:EE1848"/>
    <mergeCell ref="EF1848:EG1848"/>
    <mergeCell ref="EH1848:EI1848"/>
    <mergeCell ref="EJ1848:EK1848"/>
    <mergeCell ref="ED1845:EE1845"/>
    <mergeCell ref="EF1845:EG1845"/>
    <mergeCell ref="EH1845:EI1845"/>
    <mergeCell ref="EJ1845:EK1845"/>
    <mergeCell ref="ED1846:EE1846"/>
    <mergeCell ref="EF1846:EG1846"/>
    <mergeCell ref="EH1846:EI1846"/>
    <mergeCell ref="EJ1846:EK1846"/>
    <mergeCell ref="ED1843:EE1843"/>
    <mergeCell ref="EF1843:EG1843"/>
    <mergeCell ref="EH1843:EI1843"/>
    <mergeCell ref="EJ1843:EK1843"/>
    <mergeCell ref="ED1844:EE1844"/>
    <mergeCell ref="EF1844:EG1844"/>
    <mergeCell ref="EH1844:EI1844"/>
    <mergeCell ref="EJ1844:EK1844"/>
    <mergeCell ref="ED1841:EE1841"/>
    <mergeCell ref="EF1841:EG1841"/>
    <mergeCell ref="EH1841:EI1841"/>
    <mergeCell ref="EJ1841:EK1841"/>
    <mergeCell ref="ED1842:EE1842"/>
    <mergeCell ref="EF1842:EG1842"/>
    <mergeCell ref="EH1842:EI1842"/>
    <mergeCell ref="EJ1842:EK1842"/>
    <mergeCell ref="ED1839:EE1839"/>
    <mergeCell ref="EF1839:EG1839"/>
    <mergeCell ref="EH1839:EI1839"/>
    <mergeCell ref="EJ1839:EK1839"/>
    <mergeCell ref="ED1840:EE1840"/>
    <mergeCell ref="EF1840:EG1840"/>
    <mergeCell ref="EH1840:EI1840"/>
    <mergeCell ref="EJ1840:EK1840"/>
    <mergeCell ref="ED1837:EE1837"/>
    <mergeCell ref="EF1837:EG1837"/>
    <mergeCell ref="EH1837:EI1837"/>
    <mergeCell ref="EJ1837:EK1837"/>
    <mergeCell ref="ED1838:EE1838"/>
    <mergeCell ref="EF1838:EG1838"/>
    <mergeCell ref="EH1838:EI1838"/>
    <mergeCell ref="EJ1838:EK1838"/>
    <mergeCell ref="ED1835:EE1835"/>
    <mergeCell ref="EF1835:EG1835"/>
    <mergeCell ref="EH1835:EI1835"/>
    <mergeCell ref="EJ1835:EK1835"/>
    <mergeCell ref="ED1836:EE1836"/>
    <mergeCell ref="EF1836:EG1836"/>
    <mergeCell ref="EH1836:EI1836"/>
    <mergeCell ref="EJ1836:EK1836"/>
    <mergeCell ref="ED1833:EE1833"/>
    <mergeCell ref="EF1833:EG1833"/>
    <mergeCell ref="EH1833:EI1833"/>
    <mergeCell ref="EJ1833:EK1833"/>
    <mergeCell ref="ED1834:EE1834"/>
    <mergeCell ref="EF1834:EG1834"/>
    <mergeCell ref="EH1834:EI1834"/>
    <mergeCell ref="EJ1834:EK1834"/>
    <mergeCell ref="ED1831:EE1831"/>
    <mergeCell ref="EF1831:EG1831"/>
    <mergeCell ref="EH1831:EI1831"/>
    <mergeCell ref="EJ1831:EK1831"/>
    <mergeCell ref="ED1832:EE1832"/>
    <mergeCell ref="EF1832:EG1832"/>
    <mergeCell ref="EH1832:EI1832"/>
    <mergeCell ref="EJ1832:EK1832"/>
    <mergeCell ref="ED1829:EE1829"/>
    <mergeCell ref="EF1829:EG1829"/>
    <mergeCell ref="EH1829:EI1829"/>
    <mergeCell ref="EJ1829:EK1829"/>
    <mergeCell ref="ED1830:EE1830"/>
    <mergeCell ref="EF1830:EG1830"/>
    <mergeCell ref="EH1830:EI1830"/>
    <mergeCell ref="EJ1830:EK1830"/>
    <mergeCell ref="ED1827:EE1827"/>
    <mergeCell ref="EF1827:EG1827"/>
    <mergeCell ref="EH1827:EI1827"/>
    <mergeCell ref="EJ1827:EK1827"/>
    <mergeCell ref="ED1828:EE1828"/>
    <mergeCell ref="EF1828:EG1828"/>
    <mergeCell ref="EH1828:EI1828"/>
    <mergeCell ref="EJ1828:EK1828"/>
    <mergeCell ref="ED1825:EE1825"/>
    <mergeCell ref="EF1825:EG1825"/>
    <mergeCell ref="EH1825:EI1825"/>
    <mergeCell ref="EJ1825:EK1825"/>
    <mergeCell ref="ED1826:EE1826"/>
    <mergeCell ref="EF1826:EG1826"/>
    <mergeCell ref="EH1826:EI1826"/>
    <mergeCell ref="EJ1826:EK1826"/>
    <mergeCell ref="ED1823:EE1823"/>
    <mergeCell ref="EF1823:EG1823"/>
    <mergeCell ref="EH1823:EI1823"/>
    <mergeCell ref="EJ1823:EK1823"/>
    <mergeCell ref="ED1824:EE1824"/>
    <mergeCell ref="EF1824:EG1824"/>
    <mergeCell ref="EH1824:EI1824"/>
    <mergeCell ref="EJ1824:EK1824"/>
    <mergeCell ref="ED1821:EE1821"/>
    <mergeCell ref="EF1821:EG1821"/>
    <mergeCell ref="EH1821:EI1821"/>
    <mergeCell ref="EJ1821:EK1821"/>
    <mergeCell ref="ED1822:EE1822"/>
    <mergeCell ref="EF1822:EG1822"/>
    <mergeCell ref="EH1822:EI1822"/>
    <mergeCell ref="EJ1822:EK1822"/>
    <mergeCell ref="ED1819:EE1819"/>
    <mergeCell ref="EF1819:EG1819"/>
    <mergeCell ref="EH1819:EI1819"/>
    <mergeCell ref="EJ1819:EK1819"/>
    <mergeCell ref="ED1820:EE1820"/>
    <mergeCell ref="EF1820:EG1820"/>
    <mergeCell ref="EH1820:EI1820"/>
    <mergeCell ref="EJ1820:EK1820"/>
    <mergeCell ref="ED1817:EE1817"/>
    <mergeCell ref="EF1817:EG1817"/>
    <mergeCell ref="EH1817:EI1817"/>
    <mergeCell ref="EJ1817:EK1817"/>
    <mergeCell ref="ED1818:EE1818"/>
    <mergeCell ref="EF1818:EG1818"/>
    <mergeCell ref="EH1818:EI1818"/>
    <mergeCell ref="EJ1818:EK1818"/>
    <mergeCell ref="ED1815:EE1815"/>
    <mergeCell ref="EF1815:EG1815"/>
    <mergeCell ref="EH1815:EI1815"/>
    <mergeCell ref="EJ1815:EK1815"/>
    <mergeCell ref="ED1816:EE1816"/>
    <mergeCell ref="EF1816:EG1816"/>
    <mergeCell ref="EH1816:EI1816"/>
    <mergeCell ref="EJ1816:EK1816"/>
    <mergeCell ref="ED1813:EE1813"/>
    <mergeCell ref="EF1813:EG1813"/>
    <mergeCell ref="EH1813:EI1813"/>
    <mergeCell ref="EJ1813:EK1813"/>
    <mergeCell ref="ED1814:EE1814"/>
    <mergeCell ref="EF1814:EG1814"/>
    <mergeCell ref="EH1814:EI1814"/>
    <mergeCell ref="EJ1814:EK1814"/>
    <mergeCell ref="ED1811:EE1811"/>
    <mergeCell ref="EF1811:EG1811"/>
    <mergeCell ref="EH1811:EI1811"/>
    <mergeCell ref="EJ1811:EK1811"/>
    <mergeCell ref="ED1812:EE1812"/>
    <mergeCell ref="EF1812:EG1812"/>
    <mergeCell ref="EH1812:EI1812"/>
    <mergeCell ref="EJ1812:EK1812"/>
    <mergeCell ref="ED1809:EE1809"/>
    <mergeCell ref="EF1809:EG1809"/>
    <mergeCell ref="EH1809:EI1809"/>
    <mergeCell ref="EJ1809:EK1809"/>
    <mergeCell ref="ED1810:EE1810"/>
    <mergeCell ref="EF1810:EG1810"/>
    <mergeCell ref="EH1810:EI1810"/>
    <mergeCell ref="EJ1810:EK1810"/>
    <mergeCell ref="ED1807:EE1807"/>
    <mergeCell ref="EF1807:EG1807"/>
    <mergeCell ref="EH1807:EI1807"/>
    <mergeCell ref="EJ1807:EK1807"/>
    <mergeCell ref="ED1808:EE1808"/>
    <mergeCell ref="EF1808:EG1808"/>
    <mergeCell ref="EH1808:EI1808"/>
    <mergeCell ref="EJ1808:EK1808"/>
    <mergeCell ref="ED1805:EE1805"/>
    <mergeCell ref="EF1805:EG1805"/>
    <mergeCell ref="EH1805:EI1805"/>
    <mergeCell ref="EJ1805:EK1805"/>
    <mergeCell ref="ED1806:EE1806"/>
    <mergeCell ref="EF1806:EG1806"/>
    <mergeCell ref="EH1806:EI1806"/>
    <mergeCell ref="EJ1806:EK1806"/>
    <mergeCell ref="ED1803:EE1803"/>
    <mergeCell ref="EF1803:EG1803"/>
    <mergeCell ref="EH1803:EI1803"/>
    <mergeCell ref="EJ1803:EK1803"/>
    <mergeCell ref="ED1804:EE1804"/>
    <mergeCell ref="EF1804:EG1804"/>
    <mergeCell ref="EH1804:EI1804"/>
    <mergeCell ref="EJ1804:EK1804"/>
    <mergeCell ref="ED1801:EE1801"/>
    <mergeCell ref="EF1801:EG1801"/>
    <mergeCell ref="EH1801:EI1801"/>
    <mergeCell ref="EJ1801:EK1801"/>
    <mergeCell ref="ED1802:EE1802"/>
    <mergeCell ref="EF1802:EG1802"/>
    <mergeCell ref="EH1802:EI1802"/>
    <mergeCell ref="EJ1802:EK1802"/>
    <mergeCell ref="ED1799:EE1799"/>
    <mergeCell ref="EF1799:EG1799"/>
    <mergeCell ref="EH1799:EI1799"/>
    <mergeCell ref="EJ1799:EK1799"/>
    <mergeCell ref="ED1800:EE1800"/>
    <mergeCell ref="EF1800:EG1800"/>
    <mergeCell ref="EH1800:EI1800"/>
    <mergeCell ref="EJ1800:EK1800"/>
    <mergeCell ref="ED1797:EE1797"/>
    <mergeCell ref="EF1797:EG1797"/>
    <mergeCell ref="EH1797:EI1797"/>
    <mergeCell ref="EJ1797:EK1797"/>
    <mergeCell ref="ED1798:EE1798"/>
    <mergeCell ref="EF1798:EG1798"/>
    <mergeCell ref="EH1798:EI1798"/>
    <mergeCell ref="EJ1798:EK1798"/>
    <mergeCell ref="ED1795:EE1795"/>
    <mergeCell ref="EF1795:EG1795"/>
    <mergeCell ref="EH1795:EI1795"/>
    <mergeCell ref="EJ1795:EK1795"/>
    <mergeCell ref="ED1796:EE1796"/>
    <mergeCell ref="EF1796:EG1796"/>
    <mergeCell ref="EH1796:EI1796"/>
    <mergeCell ref="EJ1796:EK1796"/>
    <mergeCell ref="ED1793:EE1793"/>
    <mergeCell ref="EF1793:EG1793"/>
    <mergeCell ref="EH1793:EI1793"/>
    <mergeCell ref="EJ1793:EK1793"/>
    <mergeCell ref="ED1794:EE1794"/>
    <mergeCell ref="EF1794:EG1794"/>
    <mergeCell ref="EH1794:EI1794"/>
    <mergeCell ref="EJ1794:EK1794"/>
    <mergeCell ref="ED1791:EE1791"/>
    <mergeCell ref="EF1791:EG1791"/>
    <mergeCell ref="EH1791:EI1791"/>
    <mergeCell ref="EJ1791:EK1791"/>
    <mergeCell ref="ED1792:EE1792"/>
    <mergeCell ref="EF1792:EG1792"/>
    <mergeCell ref="EH1792:EI1792"/>
    <mergeCell ref="EJ1792:EK1792"/>
    <mergeCell ref="ED1789:EE1789"/>
    <mergeCell ref="EF1789:EG1789"/>
    <mergeCell ref="EH1789:EI1789"/>
    <mergeCell ref="EJ1789:EK1789"/>
    <mergeCell ref="ED1790:EE1790"/>
    <mergeCell ref="EF1790:EG1790"/>
    <mergeCell ref="EH1790:EI1790"/>
    <mergeCell ref="EJ1790:EK1790"/>
    <mergeCell ref="ED1787:EE1787"/>
    <mergeCell ref="EF1787:EG1787"/>
    <mergeCell ref="EH1787:EI1787"/>
    <mergeCell ref="EJ1787:EK1787"/>
    <mergeCell ref="ED1788:EE1788"/>
    <mergeCell ref="EF1788:EG1788"/>
    <mergeCell ref="EH1788:EI1788"/>
    <mergeCell ref="EJ1788:EK1788"/>
    <mergeCell ref="ED1785:EE1785"/>
    <mergeCell ref="EF1785:EG1785"/>
    <mergeCell ref="EH1785:EI1785"/>
    <mergeCell ref="EJ1785:EK1785"/>
    <mergeCell ref="ED1786:EE1786"/>
    <mergeCell ref="EF1786:EG1786"/>
    <mergeCell ref="EH1786:EI1786"/>
    <mergeCell ref="EJ1786:EK1786"/>
    <mergeCell ref="ED1783:EE1783"/>
    <mergeCell ref="EF1783:EG1783"/>
    <mergeCell ref="EH1783:EI1783"/>
    <mergeCell ref="EJ1783:EK1783"/>
    <mergeCell ref="ED1784:EE1784"/>
    <mergeCell ref="EF1784:EG1784"/>
    <mergeCell ref="EH1784:EI1784"/>
    <mergeCell ref="EJ1784:EK1784"/>
    <mergeCell ref="ED1781:EE1781"/>
    <mergeCell ref="EF1781:EG1781"/>
    <mergeCell ref="EH1781:EI1781"/>
    <mergeCell ref="EJ1781:EK1781"/>
    <mergeCell ref="ED1782:EE1782"/>
    <mergeCell ref="EF1782:EG1782"/>
    <mergeCell ref="EH1782:EI1782"/>
    <mergeCell ref="EJ1782:EK1782"/>
    <mergeCell ref="ED1779:EE1779"/>
    <mergeCell ref="EF1779:EG1779"/>
    <mergeCell ref="EH1779:EI1779"/>
    <mergeCell ref="EJ1779:EK1779"/>
    <mergeCell ref="ED1780:EE1780"/>
    <mergeCell ref="EF1780:EG1780"/>
    <mergeCell ref="EH1780:EI1780"/>
    <mergeCell ref="EJ1780:EK1780"/>
    <mergeCell ref="ED1777:EE1777"/>
    <mergeCell ref="EF1777:EG1777"/>
    <mergeCell ref="EH1777:EI1777"/>
    <mergeCell ref="EJ1777:EK1777"/>
    <mergeCell ref="ED1778:EE1778"/>
    <mergeCell ref="EF1778:EG1778"/>
    <mergeCell ref="EH1778:EI1778"/>
    <mergeCell ref="EJ1778:EK1778"/>
    <mergeCell ref="ED1775:EE1775"/>
    <mergeCell ref="EF1775:EG1775"/>
    <mergeCell ref="EH1775:EI1775"/>
    <mergeCell ref="EJ1775:EK1775"/>
    <mergeCell ref="ED1776:EE1776"/>
    <mergeCell ref="EF1776:EG1776"/>
    <mergeCell ref="EH1776:EI1776"/>
    <mergeCell ref="EJ1776:EK1776"/>
    <mergeCell ref="ED1773:EE1773"/>
    <mergeCell ref="EF1773:EG1773"/>
    <mergeCell ref="EH1773:EI1773"/>
    <mergeCell ref="EJ1773:EK1773"/>
    <mergeCell ref="ED1774:EE1774"/>
    <mergeCell ref="EF1774:EG1774"/>
    <mergeCell ref="EH1774:EI1774"/>
    <mergeCell ref="EJ1774:EK1774"/>
    <mergeCell ref="DT1871:DU1871"/>
    <mergeCell ref="DV1871:DW1871"/>
    <mergeCell ref="DX1871:DY1871"/>
    <mergeCell ref="DZ1871:EA1871"/>
    <mergeCell ref="DT1872:DU1872"/>
    <mergeCell ref="DV1872:DW1872"/>
    <mergeCell ref="DX1872:DY1872"/>
    <mergeCell ref="DZ1872:EA1872"/>
    <mergeCell ref="DT1869:DU1869"/>
    <mergeCell ref="DV1869:DW1869"/>
    <mergeCell ref="DX1869:DY1869"/>
    <mergeCell ref="DZ1869:EA1869"/>
    <mergeCell ref="DT1870:DU1870"/>
    <mergeCell ref="DV1870:DW1870"/>
    <mergeCell ref="DX1870:DY1870"/>
    <mergeCell ref="DZ1870:EA1870"/>
    <mergeCell ref="DT1867:DU1867"/>
    <mergeCell ref="DV1867:DW1867"/>
    <mergeCell ref="DX1867:DY1867"/>
    <mergeCell ref="DZ1867:EA1867"/>
    <mergeCell ref="DT1868:DU1868"/>
    <mergeCell ref="DV1868:DW1868"/>
    <mergeCell ref="DX1868:DY1868"/>
    <mergeCell ref="DZ1868:EA1868"/>
    <mergeCell ref="DT1865:DU1865"/>
    <mergeCell ref="DV1865:DW1865"/>
    <mergeCell ref="DX1865:DY1865"/>
    <mergeCell ref="DZ1865:EA1865"/>
    <mergeCell ref="DT1866:DU1866"/>
    <mergeCell ref="DV1866:DW1866"/>
    <mergeCell ref="DX1866:DY1866"/>
    <mergeCell ref="DZ1866:EA1866"/>
    <mergeCell ref="DT1863:DU1863"/>
    <mergeCell ref="DV1863:DW1863"/>
    <mergeCell ref="DX1863:DY1863"/>
    <mergeCell ref="DZ1863:EA1863"/>
    <mergeCell ref="DT1864:DU1864"/>
    <mergeCell ref="DV1864:DW1864"/>
    <mergeCell ref="DX1864:DY1864"/>
    <mergeCell ref="DZ1864:EA1864"/>
    <mergeCell ref="DT1861:DU1861"/>
    <mergeCell ref="DV1861:DW1861"/>
    <mergeCell ref="DX1861:DY1861"/>
    <mergeCell ref="DZ1861:EA1861"/>
    <mergeCell ref="DT1862:DU1862"/>
    <mergeCell ref="DV1862:DW1862"/>
    <mergeCell ref="DX1862:DY1862"/>
    <mergeCell ref="DZ1862:EA1862"/>
    <mergeCell ref="DT1859:DU1859"/>
    <mergeCell ref="DV1859:DW1859"/>
    <mergeCell ref="DX1859:DY1859"/>
    <mergeCell ref="DZ1859:EA1859"/>
    <mergeCell ref="DT1860:DU1860"/>
    <mergeCell ref="DV1860:DW1860"/>
    <mergeCell ref="DX1860:DY1860"/>
    <mergeCell ref="DZ1860:EA1860"/>
    <mergeCell ref="DT1857:DU1857"/>
    <mergeCell ref="DV1857:DW1857"/>
    <mergeCell ref="DX1857:DY1857"/>
    <mergeCell ref="DZ1857:EA1857"/>
    <mergeCell ref="DT1858:DU1858"/>
    <mergeCell ref="DV1858:DW1858"/>
    <mergeCell ref="DX1858:DY1858"/>
    <mergeCell ref="DZ1858:EA1858"/>
    <mergeCell ref="DT1855:DU1855"/>
    <mergeCell ref="DV1855:DW1855"/>
    <mergeCell ref="DX1855:DY1855"/>
    <mergeCell ref="DZ1855:EA1855"/>
    <mergeCell ref="DT1856:DU1856"/>
    <mergeCell ref="DV1856:DW1856"/>
    <mergeCell ref="DX1856:DY1856"/>
    <mergeCell ref="DZ1856:EA1856"/>
    <mergeCell ref="DT1853:DU1853"/>
    <mergeCell ref="DV1853:DW1853"/>
    <mergeCell ref="DX1853:DY1853"/>
    <mergeCell ref="DZ1853:EA1853"/>
    <mergeCell ref="DT1854:DU1854"/>
    <mergeCell ref="DV1854:DW1854"/>
    <mergeCell ref="DX1854:DY1854"/>
    <mergeCell ref="DZ1854:EA1854"/>
    <mergeCell ref="DT1851:DU1851"/>
    <mergeCell ref="DV1851:DW1851"/>
    <mergeCell ref="DX1851:DY1851"/>
    <mergeCell ref="DZ1851:EA1851"/>
    <mergeCell ref="DT1852:DU1852"/>
    <mergeCell ref="DV1852:DW1852"/>
    <mergeCell ref="DX1852:DY1852"/>
    <mergeCell ref="DZ1852:EA1852"/>
    <mergeCell ref="DT1849:DU1849"/>
    <mergeCell ref="DV1849:DW1849"/>
    <mergeCell ref="DX1849:DY1849"/>
    <mergeCell ref="DZ1849:EA1849"/>
    <mergeCell ref="DT1850:DU1850"/>
    <mergeCell ref="DV1850:DW1850"/>
    <mergeCell ref="DX1850:DY1850"/>
    <mergeCell ref="DZ1850:EA1850"/>
    <mergeCell ref="DT1847:DU1847"/>
    <mergeCell ref="DV1847:DW1847"/>
    <mergeCell ref="DX1847:DY1847"/>
    <mergeCell ref="DZ1847:EA1847"/>
    <mergeCell ref="DT1848:DU1848"/>
    <mergeCell ref="DV1848:DW1848"/>
    <mergeCell ref="DX1848:DY1848"/>
    <mergeCell ref="DZ1848:EA1848"/>
    <mergeCell ref="DT1845:DU1845"/>
    <mergeCell ref="DV1845:DW1845"/>
    <mergeCell ref="DX1845:DY1845"/>
    <mergeCell ref="DZ1845:EA1845"/>
    <mergeCell ref="DT1846:DU1846"/>
    <mergeCell ref="DV1846:DW1846"/>
    <mergeCell ref="DX1846:DY1846"/>
    <mergeCell ref="DZ1846:EA1846"/>
    <mergeCell ref="DT1843:DU1843"/>
    <mergeCell ref="DV1843:DW1843"/>
    <mergeCell ref="DX1843:DY1843"/>
    <mergeCell ref="DZ1843:EA1843"/>
    <mergeCell ref="DT1844:DU1844"/>
    <mergeCell ref="DV1844:DW1844"/>
    <mergeCell ref="DX1844:DY1844"/>
    <mergeCell ref="DZ1844:EA1844"/>
    <mergeCell ref="DT1841:DU1841"/>
    <mergeCell ref="DV1841:DW1841"/>
    <mergeCell ref="DX1841:DY1841"/>
    <mergeCell ref="DZ1841:EA1841"/>
    <mergeCell ref="DT1842:DU1842"/>
    <mergeCell ref="DV1842:DW1842"/>
    <mergeCell ref="DX1842:DY1842"/>
    <mergeCell ref="DZ1842:EA1842"/>
    <mergeCell ref="DT1839:DU1839"/>
    <mergeCell ref="DV1839:DW1839"/>
    <mergeCell ref="DX1839:DY1839"/>
    <mergeCell ref="DZ1839:EA1839"/>
    <mergeCell ref="DT1840:DU1840"/>
    <mergeCell ref="DV1840:DW1840"/>
    <mergeCell ref="DX1840:DY1840"/>
    <mergeCell ref="DZ1840:EA1840"/>
    <mergeCell ref="DT1837:DU1837"/>
    <mergeCell ref="DV1837:DW1837"/>
    <mergeCell ref="DX1837:DY1837"/>
    <mergeCell ref="DZ1837:EA1837"/>
    <mergeCell ref="DT1838:DU1838"/>
    <mergeCell ref="DV1838:DW1838"/>
    <mergeCell ref="DX1838:DY1838"/>
    <mergeCell ref="DZ1838:EA1838"/>
    <mergeCell ref="DT1835:DU1835"/>
    <mergeCell ref="DV1835:DW1835"/>
    <mergeCell ref="DX1835:DY1835"/>
    <mergeCell ref="DZ1835:EA1835"/>
    <mergeCell ref="DT1836:DU1836"/>
    <mergeCell ref="DV1836:DW1836"/>
    <mergeCell ref="DX1836:DY1836"/>
    <mergeCell ref="DZ1836:EA1836"/>
    <mergeCell ref="DT1833:DU1833"/>
    <mergeCell ref="DV1833:DW1833"/>
    <mergeCell ref="DX1833:DY1833"/>
    <mergeCell ref="DZ1833:EA1833"/>
    <mergeCell ref="DT1834:DU1834"/>
    <mergeCell ref="DV1834:DW1834"/>
    <mergeCell ref="DX1834:DY1834"/>
    <mergeCell ref="DZ1834:EA1834"/>
    <mergeCell ref="DT1831:DU1831"/>
    <mergeCell ref="DV1831:DW1831"/>
    <mergeCell ref="DX1831:DY1831"/>
    <mergeCell ref="DZ1831:EA1831"/>
    <mergeCell ref="DT1832:DU1832"/>
    <mergeCell ref="DV1832:DW1832"/>
    <mergeCell ref="DX1832:DY1832"/>
    <mergeCell ref="DZ1832:EA1832"/>
    <mergeCell ref="DT1829:DU1829"/>
    <mergeCell ref="DV1829:DW1829"/>
    <mergeCell ref="DX1829:DY1829"/>
    <mergeCell ref="DZ1829:EA1829"/>
    <mergeCell ref="DT1830:DU1830"/>
    <mergeCell ref="DV1830:DW1830"/>
    <mergeCell ref="DX1830:DY1830"/>
    <mergeCell ref="DZ1830:EA1830"/>
    <mergeCell ref="DT1827:DU1827"/>
    <mergeCell ref="DV1827:DW1827"/>
    <mergeCell ref="DX1827:DY1827"/>
    <mergeCell ref="DZ1827:EA1827"/>
    <mergeCell ref="DT1828:DU1828"/>
    <mergeCell ref="DV1828:DW1828"/>
    <mergeCell ref="DX1828:DY1828"/>
    <mergeCell ref="DZ1828:EA1828"/>
    <mergeCell ref="DT1825:DU1825"/>
    <mergeCell ref="DV1825:DW1825"/>
    <mergeCell ref="DX1825:DY1825"/>
    <mergeCell ref="DZ1825:EA1825"/>
    <mergeCell ref="DT1826:DU1826"/>
    <mergeCell ref="DV1826:DW1826"/>
    <mergeCell ref="DX1826:DY1826"/>
    <mergeCell ref="DZ1826:EA1826"/>
    <mergeCell ref="DT1823:DU1823"/>
    <mergeCell ref="DV1823:DW1823"/>
    <mergeCell ref="DX1823:DY1823"/>
    <mergeCell ref="DZ1823:EA1823"/>
    <mergeCell ref="DT1824:DU1824"/>
    <mergeCell ref="DV1824:DW1824"/>
    <mergeCell ref="DX1824:DY1824"/>
    <mergeCell ref="DZ1824:EA1824"/>
    <mergeCell ref="DT1821:DU1821"/>
    <mergeCell ref="DV1821:DW1821"/>
    <mergeCell ref="DX1821:DY1821"/>
    <mergeCell ref="DZ1821:EA1821"/>
    <mergeCell ref="DT1822:DU1822"/>
    <mergeCell ref="DV1822:DW1822"/>
    <mergeCell ref="DX1822:DY1822"/>
    <mergeCell ref="DZ1822:EA1822"/>
    <mergeCell ref="DT1819:DU1819"/>
    <mergeCell ref="DV1819:DW1819"/>
    <mergeCell ref="DX1819:DY1819"/>
    <mergeCell ref="DZ1819:EA1819"/>
    <mergeCell ref="DT1820:DU1820"/>
    <mergeCell ref="DV1820:DW1820"/>
    <mergeCell ref="DX1820:DY1820"/>
    <mergeCell ref="DZ1820:EA1820"/>
    <mergeCell ref="DT1817:DU1817"/>
    <mergeCell ref="DV1817:DW1817"/>
    <mergeCell ref="DX1817:DY1817"/>
    <mergeCell ref="DZ1817:EA1817"/>
    <mergeCell ref="DT1818:DU1818"/>
    <mergeCell ref="DV1818:DW1818"/>
    <mergeCell ref="DX1818:DY1818"/>
    <mergeCell ref="DZ1818:EA1818"/>
    <mergeCell ref="DT1815:DU1815"/>
    <mergeCell ref="DV1815:DW1815"/>
    <mergeCell ref="DX1815:DY1815"/>
    <mergeCell ref="DZ1815:EA1815"/>
    <mergeCell ref="DT1816:DU1816"/>
    <mergeCell ref="DV1816:DW1816"/>
    <mergeCell ref="DX1816:DY1816"/>
    <mergeCell ref="DZ1816:EA1816"/>
    <mergeCell ref="DT1813:DU1813"/>
    <mergeCell ref="DV1813:DW1813"/>
    <mergeCell ref="DX1813:DY1813"/>
    <mergeCell ref="DZ1813:EA1813"/>
    <mergeCell ref="DT1814:DU1814"/>
    <mergeCell ref="DV1814:DW1814"/>
    <mergeCell ref="DX1814:DY1814"/>
    <mergeCell ref="DZ1814:EA1814"/>
    <mergeCell ref="DT1811:DU1811"/>
    <mergeCell ref="DV1811:DW1811"/>
    <mergeCell ref="DX1811:DY1811"/>
    <mergeCell ref="DZ1811:EA1811"/>
    <mergeCell ref="DT1812:DU1812"/>
    <mergeCell ref="DV1812:DW1812"/>
    <mergeCell ref="DX1812:DY1812"/>
    <mergeCell ref="DZ1812:EA1812"/>
    <mergeCell ref="DT1809:DU1809"/>
    <mergeCell ref="DV1809:DW1809"/>
    <mergeCell ref="DX1809:DY1809"/>
    <mergeCell ref="DZ1809:EA1809"/>
    <mergeCell ref="DT1810:DU1810"/>
    <mergeCell ref="DV1810:DW1810"/>
    <mergeCell ref="DX1810:DY1810"/>
    <mergeCell ref="DZ1810:EA1810"/>
    <mergeCell ref="DT1807:DU1807"/>
    <mergeCell ref="DV1807:DW1807"/>
    <mergeCell ref="DX1807:DY1807"/>
    <mergeCell ref="DZ1807:EA1807"/>
    <mergeCell ref="DT1808:DU1808"/>
    <mergeCell ref="DV1808:DW1808"/>
    <mergeCell ref="DX1808:DY1808"/>
    <mergeCell ref="DZ1808:EA1808"/>
    <mergeCell ref="DT1805:DU1805"/>
    <mergeCell ref="DV1805:DW1805"/>
    <mergeCell ref="DX1805:DY1805"/>
    <mergeCell ref="DZ1805:EA1805"/>
    <mergeCell ref="DT1806:DU1806"/>
    <mergeCell ref="DV1806:DW1806"/>
    <mergeCell ref="DX1806:DY1806"/>
    <mergeCell ref="DZ1806:EA1806"/>
    <mergeCell ref="DT1803:DU1803"/>
    <mergeCell ref="DV1803:DW1803"/>
    <mergeCell ref="DX1803:DY1803"/>
    <mergeCell ref="DZ1803:EA1803"/>
    <mergeCell ref="DT1804:DU1804"/>
    <mergeCell ref="DV1804:DW1804"/>
    <mergeCell ref="DX1804:DY1804"/>
    <mergeCell ref="DZ1804:EA1804"/>
    <mergeCell ref="DT1801:DU1801"/>
    <mergeCell ref="DV1801:DW1801"/>
    <mergeCell ref="DX1801:DY1801"/>
    <mergeCell ref="DZ1801:EA1801"/>
    <mergeCell ref="DT1802:DU1802"/>
    <mergeCell ref="DV1802:DW1802"/>
    <mergeCell ref="DX1802:DY1802"/>
    <mergeCell ref="DZ1802:EA1802"/>
    <mergeCell ref="DT1799:DU1799"/>
    <mergeCell ref="DV1799:DW1799"/>
    <mergeCell ref="DX1799:DY1799"/>
    <mergeCell ref="DZ1799:EA1799"/>
    <mergeCell ref="DT1800:DU1800"/>
    <mergeCell ref="DV1800:DW1800"/>
    <mergeCell ref="DX1800:DY1800"/>
    <mergeCell ref="DZ1800:EA1800"/>
    <mergeCell ref="DT1797:DU1797"/>
    <mergeCell ref="DV1797:DW1797"/>
    <mergeCell ref="DX1797:DY1797"/>
    <mergeCell ref="DZ1797:EA1797"/>
    <mergeCell ref="DT1798:DU1798"/>
    <mergeCell ref="DV1798:DW1798"/>
    <mergeCell ref="DX1798:DY1798"/>
    <mergeCell ref="DZ1798:EA1798"/>
    <mergeCell ref="DT1795:DU1795"/>
    <mergeCell ref="DV1795:DW1795"/>
    <mergeCell ref="DX1795:DY1795"/>
    <mergeCell ref="DZ1795:EA1795"/>
    <mergeCell ref="DT1796:DU1796"/>
    <mergeCell ref="DV1796:DW1796"/>
    <mergeCell ref="DX1796:DY1796"/>
    <mergeCell ref="DZ1796:EA1796"/>
    <mergeCell ref="DT1793:DU1793"/>
    <mergeCell ref="DV1793:DW1793"/>
    <mergeCell ref="DX1793:DY1793"/>
    <mergeCell ref="DZ1793:EA1793"/>
    <mergeCell ref="DT1794:DU1794"/>
    <mergeCell ref="DV1794:DW1794"/>
    <mergeCell ref="DX1794:DY1794"/>
    <mergeCell ref="DZ1794:EA1794"/>
    <mergeCell ref="DT1791:DU1791"/>
    <mergeCell ref="DV1791:DW1791"/>
    <mergeCell ref="DX1791:DY1791"/>
    <mergeCell ref="DZ1791:EA1791"/>
    <mergeCell ref="DT1792:DU1792"/>
    <mergeCell ref="DV1792:DW1792"/>
    <mergeCell ref="DX1792:DY1792"/>
    <mergeCell ref="DZ1792:EA1792"/>
    <mergeCell ref="DT1789:DU1789"/>
    <mergeCell ref="DV1789:DW1789"/>
    <mergeCell ref="DX1789:DY1789"/>
    <mergeCell ref="DZ1789:EA1789"/>
    <mergeCell ref="DT1790:DU1790"/>
    <mergeCell ref="DV1790:DW1790"/>
    <mergeCell ref="DX1790:DY1790"/>
    <mergeCell ref="DZ1790:EA1790"/>
    <mergeCell ref="DT1787:DU1787"/>
    <mergeCell ref="DV1787:DW1787"/>
    <mergeCell ref="DX1787:DY1787"/>
    <mergeCell ref="DZ1787:EA1787"/>
    <mergeCell ref="DT1788:DU1788"/>
    <mergeCell ref="DV1788:DW1788"/>
    <mergeCell ref="DX1788:DY1788"/>
    <mergeCell ref="DZ1788:EA1788"/>
    <mergeCell ref="DT1785:DU1785"/>
    <mergeCell ref="DV1785:DW1785"/>
    <mergeCell ref="DX1785:DY1785"/>
    <mergeCell ref="DZ1785:EA1785"/>
    <mergeCell ref="DT1786:DU1786"/>
    <mergeCell ref="DV1786:DW1786"/>
    <mergeCell ref="DX1786:DY1786"/>
    <mergeCell ref="DZ1786:EA1786"/>
    <mergeCell ref="DT1783:DU1783"/>
    <mergeCell ref="DV1783:DW1783"/>
    <mergeCell ref="DX1783:DY1783"/>
    <mergeCell ref="DZ1783:EA1783"/>
    <mergeCell ref="DT1784:DU1784"/>
    <mergeCell ref="DV1784:DW1784"/>
    <mergeCell ref="DX1784:DY1784"/>
    <mergeCell ref="DZ1784:EA1784"/>
    <mergeCell ref="DT1781:DU1781"/>
    <mergeCell ref="DV1781:DW1781"/>
    <mergeCell ref="DX1781:DY1781"/>
    <mergeCell ref="DZ1781:EA1781"/>
    <mergeCell ref="DT1782:DU1782"/>
    <mergeCell ref="DV1782:DW1782"/>
    <mergeCell ref="DX1782:DY1782"/>
    <mergeCell ref="DZ1782:EA1782"/>
    <mergeCell ref="DT1779:DU1779"/>
    <mergeCell ref="DV1779:DW1779"/>
    <mergeCell ref="DX1779:DY1779"/>
    <mergeCell ref="DZ1779:EA1779"/>
    <mergeCell ref="DT1780:DU1780"/>
    <mergeCell ref="DV1780:DW1780"/>
    <mergeCell ref="DX1780:DY1780"/>
    <mergeCell ref="DZ1780:EA1780"/>
    <mergeCell ref="DT1777:DU1777"/>
    <mergeCell ref="DV1777:DW1777"/>
    <mergeCell ref="DX1777:DY1777"/>
    <mergeCell ref="DZ1777:EA1777"/>
    <mergeCell ref="DT1778:DU1778"/>
    <mergeCell ref="DV1778:DW1778"/>
    <mergeCell ref="DX1778:DY1778"/>
    <mergeCell ref="DZ1778:EA1778"/>
    <mergeCell ref="DT1775:DU1775"/>
    <mergeCell ref="DV1775:DW1775"/>
    <mergeCell ref="DX1775:DY1775"/>
    <mergeCell ref="DZ1775:EA1775"/>
    <mergeCell ref="DT1776:DU1776"/>
    <mergeCell ref="DV1776:DW1776"/>
    <mergeCell ref="DX1776:DY1776"/>
    <mergeCell ref="DZ1776:EA1776"/>
    <mergeCell ref="DT1773:DU1773"/>
    <mergeCell ref="DV1773:DW1773"/>
    <mergeCell ref="DX1773:DY1773"/>
    <mergeCell ref="DZ1773:EA1773"/>
    <mergeCell ref="DT1774:DU1774"/>
    <mergeCell ref="DV1774:DW1774"/>
    <mergeCell ref="DX1774:DY1774"/>
    <mergeCell ref="DZ1774:EA1774"/>
    <mergeCell ref="DJ1871:DK1871"/>
    <mergeCell ref="DL1871:DM1871"/>
    <mergeCell ref="DN1871:DO1871"/>
    <mergeCell ref="DP1871:DQ1871"/>
    <mergeCell ref="DJ1865:DK1865"/>
    <mergeCell ref="DL1865:DM1865"/>
    <mergeCell ref="DN1865:DO1865"/>
    <mergeCell ref="DP1865:DQ1865"/>
    <mergeCell ref="DJ1866:DK1866"/>
    <mergeCell ref="DL1866:DM1866"/>
    <mergeCell ref="DN1866:DO1866"/>
    <mergeCell ref="DP1866:DQ1866"/>
    <mergeCell ref="DJ1863:DK1863"/>
    <mergeCell ref="DL1863:DM1863"/>
    <mergeCell ref="DN1863:DO1863"/>
    <mergeCell ref="DP1863:DQ1863"/>
    <mergeCell ref="DJ1872:DK1872"/>
    <mergeCell ref="DL1872:DM1872"/>
    <mergeCell ref="DN1872:DO1872"/>
    <mergeCell ref="DP1872:DQ1872"/>
    <mergeCell ref="DJ1869:DK1869"/>
    <mergeCell ref="DL1869:DM1869"/>
    <mergeCell ref="DN1869:DO1869"/>
    <mergeCell ref="DP1869:DQ1869"/>
    <mergeCell ref="DJ1870:DK1870"/>
    <mergeCell ref="DL1870:DM1870"/>
    <mergeCell ref="DN1870:DO1870"/>
    <mergeCell ref="DP1870:DQ1870"/>
    <mergeCell ref="DJ1867:DK1867"/>
    <mergeCell ref="DL1867:DM1867"/>
    <mergeCell ref="DN1867:DO1867"/>
    <mergeCell ref="DP1867:DQ1867"/>
    <mergeCell ref="DJ1868:DK1868"/>
    <mergeCell ref="DL1868:DM1868"/>
    <mergeCell ref="DN1868:DO1868"/>
    <mergeCell ref="DP1868:DQ1868"/>
    <mergeCell ref="DJ1864:DK1864"/>
    <mergeCell ref="DL1864:DM1864"/>
    <mergeCell ref="DN1864:DO1864"/>
    <mergeCell ref="DP1864:DQ1864"/>
    <mergeCell ref="DJ1861:DK1861"/>
    <mergeCell ref="DL1861:DM1861"/>
    <mergeCell ref="DN1861:DO1861"/>
    <mergeCell ref="DP1861:DQ1861"/>
    <mergeCell ref="DJ1862:DK1862"/>
    <mergeCell ref="DL1862:DM1862"/>
    <mergeCell ref="DN1862:DO1862"/>
    <mergeCell ref="DP1862:DQ1862"/>
    <mergeCell ref="DJ1859:DK1859"/>
    <mergeCell ref="DL1859:DM1859"/>
    <mergeCell ref="DN1859:DO1859"/>
    <mergeCell ref="DP1859:DQ1859"/>
    <mergeCell ref="DJ1860:DK1860"/>
    <mergeCell ref="DL1860:DM1860"/>
    <mergeCell ref="DN1860:DO1860"/>
    <mergeCell ref="DP1860:DQ1860"/>
    <mergeCell ref="DJ1857:DK1857"/>
    <mergeCell ref="DL1857:DM1857"/>
    <mergeCell ref="DN1857:DO1857"/>
    <mergeCell ref="DP1857:DQ1857"/>
    <mergeCell ref="DJ1858:DK1858"/>
    <mergeCell ref="DL1858:DM1858"/>
    <mergeCell ref="DN1858:DO1858"/>
    <mergeCell ref="DP1858:DQ1858"/>
    <mergeCell ref="DJ1855:DK1855"/>
    <mergeCell ref="DL1855:DM1855"/>
    <mergeCell ref="DN1855:DO1855"/>
    <mergeCell ref="DP1855:DQ1855"/>
    <mergeCell ref="DJ1856:DK1856"/>
    <mergeCell ref="DL1856:DM1856"/>
    <mergeCell ref="DN1856:DO1856"/>
    <mergeCell ref="DP1856:DQ1856"/>
    <mergeCell ref="DJ1853:DK1853"/>
    <mergeCell ref="DL1853:DM1853"/>
    <mergeCell ref="DN1853:DO1853"/>
    <mergeCell ref="DP1853:DQ1853"/>
    <mergeCell ref="DJ1854:DK1854"/>
    <mergeCell ref="DL1854:DM1854"/>
    <mergeCell ref="DN1854:DO1854"/>
    <mergeCell ref="DP1854:DQ1854"/>
    <mergeCell ref="DJ1851:DK1851"/>
    <mergeCell ref="DL1851:DM1851"/>
    <mergeCell ref="DN1851:DO1851"/>
    <mergeCell ref="DP1851:DQ1851"/>
    <mergeCell ref="DJ1852:DK1852"/>
    <mergeCell ref="DL1852:DM1852"/>
    <mergeCell ref="DN1852:DO1852"/>
    <mergeCell ref="DP1852:DQ1852"/>
    <mergeCell ref="DJ1849:DK1849"/>
    <mergeCell ref="DL1849:DM1849"/>
    <mergeCell ref="DN1849:DO1849"/>
    <mergeCell ref="DP1849:DQ1849"/>
    <mergeCell ref="DJ1850:DK1850"/>
    <mergeCell ref="DL1850:DM1850"/>
    <mergeCell ref="DN1850:DO1850"/>
    <mergeCell ref="DP1850:DQ1850"/>
    <mergeCell ref="DJ1847:DK1847"/>
    <mergeCell ref="DL1847:DM1847"/>
    <mergeCell ref="DN1847:DO1847"/>
    <mergeCell ref="DP1847:DQ1847"/>
    <mergeCell ref="DJ1848:DK1848"/>
    <mergeCell ref="DL1848:DM1848"/>
    <mergeCell ref="DN1848:DO1848"/>
    <mergeCell ref="DP1848:DQ1848"/>
    <mergeCell ref="DJ1845:DK1845"/>
    <mergeCell ref="DL1845:DM1845"/>
    <mergeCell ref="DN1845:DO1845"/>
    <mergeCell ref="DP1845:DQ1845"/>
    <mergeCell ref="DJ1846:DK1846"/>
    <mergeCell ref="DL1846:DM1846"/>
    <mergeCell ref="DN1846:DO1846"/>
    <mergeCell ref="DP1846:DQ1846"/>
    <mergeCell ref="DJ1843:DK1843"/>
    <mergeCell ref="DL1843:DM1843"/>
    <mergeCell ref="DN1843:DO1843"/>
    <mergeCell ref="DP1843:DQ1843"/>
    <mergeCell ref="DJ1844:DK1844"/>
    <mergeCell ref="DL1844:DM1844"/>
    <mergeCell ref="DN1844:DO1844"/>
    <mergeCell ref="DP1844:DQ1844"/>
    <mergeCell ref="DJ1841:DK1841"/>
    <mergeCell ref="DL1841:DM1841"/>
    <mergeCell ref="DN1841:DO1841"/>
    <mergeCell ref="DP1841:DQ1841"/>
    <mergeCell ref="DJ1842:DK1842"/>
    <mergeCell ref="DL1842:DM1842"/>
    <mergeCell ref="DN1842:DO1842"/>
    <mergeCell ref="DP1842:DQ1842"/>
    <mergeCell ref="DJ1839:DK1839"/>
    <mergeCell ref="DL1839:DM1839"/>
    <mergeCell ref="DN1839:DO1839"/>
    <mergeCell ref="DP1839:DQ1839"/>
    <mergeCell ref="DJ1840:DK1840"/>
    <mergeCell ref="DL1840:DM1840"/>
    <mergeCell ref="DN1840:DO1840"/>
    <mergeCell ref="DP1840:DQ1840"/>
    <mergeCell ref="DJ1837:DK1837"/>
    <mergeCell ref="DL1837:DM1837"/>
    <mergeCell ref="DN1837:DO1837"/>
    <mergeCell ref="DP1837:DQ1837"/>
    <mergeCell ref="DJ1838:DK1838"/>
    <mergeCell ref="DL1838:DM1838"/>
    <mergeCell ref="DN1838:DO1838"/>
    <mergeCell ref="DP1838:DQ1838"/>
    <mergeCell ref="DJ1835:DK1835"/>
    <mergeCell ref="DL1835:DM1835"/>
    <mergeCell ref="DN1835:DO1835"/>
    <mergeCell ref="DP1835:DQ1835"/>
    <mergeCell ref="DJ1836:DK1836"/>
    <mergeCell ref="DL1836:DM1836"/>
    <mergeCell ref="DN1836:DO1836"/>
    <mergeCell ref="DP1836:DQ1836"/>
    <mergeCell ref="DJ1833:DK1833"/>
    <mergeCell ref="DL1833:DM1833"/>
    <mergeCell ref="DN1833:DO1833"/>
    <mergeCell ref="DP1833:DQ1833"/>
    <mergeCell ref="DJ1834:DK1834"/>
    <mergeCell ref="DL1834:DM1834"/>
    <mergeCell ref="DN1834:DO1834"/>
    <mergeCell ref="DP1834:DQ1834"/>
    <mergeCell ref="DJ1831:DK1831"/>
    <mergeCell ref="DL1831:DM1831"/>
    <mergeCell ref="DN1831:DO1831"/>
    <mergeCell ref="DP1831:DQ1831"/>
    <mergeCell ref="DJ1832:DK1832"/>
    <mergeCell ref="DL1832:DM1832"/>
    <mergeCell ref="DN1832:DO1832"/>
    <mergeCell ref="DP1832:DQ1832"/>
    <mergeCell ref="DJ1829:DK1829"/>
    <mergeCell ref="DL1829:DM1829"/>
    <mergeCell ref="DN1829:DO1829"/>
    <mergeCell ref="DP1829:DQ1829"/>
    <mergeCell ref="DJ1830:DK1830"/>
    <mergeCell ref="DL1830:DM1830"/>
    <mergeCell ref="DN1830:DO1830"/>
    <mergeCell ref="DP1830:DQ1830"/>
    <mergeCell ref="DJ1827:DK1827"/>
    <mergeCell ref="DL1827:DM1827"/>
    <mergeCell ref="DN1827:DO1827"/>
    <mergeCell ref="DP1827:DQ1827"/>
    <mergeCell ref="DJ1828:DK1828"/>
    <mergeCell ref="DL1828:DM1828"/>
    <mergeCell ref="DN1828:DO1828"/>
    <mergeCell ref="DP1828:DQ1828"/>
    <mergeCell ref="DJ1825:DK1825"/>
    <mergeCell ref="DL1825:DM1825"/>
    <mergeCell ref="DN1825:DO1825"/>
    <mergeCell ref="DP1825:DQ1825"/>
    <mergeCell ref="DJ1826:DK1826"/>
    <mergeCell ref="DL1826:DM1826"/>
    <mergeCell ref="DN1826:DO1826"/>
    <mergeCell ref="DP1826:DQ1826"/>
    <mergeCell ref="DJ1823:DK1823"/>
    <mergeCell ref="DL1823:DM1823"/>
    <mergeCell ref="DN1823:DO1823"/>
    <mergeCell ref="DP1823:DQ1823"/>
    <mergeCell ref="DJ1824:DK1824"/>
    <mergeCell ref="DL1824:DM1824"/>
    <mergeCell ref="DN1824:DO1824"/>
    <mergeCell ref="DP1824:DQ1824"/>
    <mergeCell ref="DJ1821:DK1821"/>
    <mergeCell ref="DL1821:DM1821"/>
    <mergeCell ref="DN1821:DO1821"/>
    <mergeCell ref="DP1821:DQ1821"/>
    <mergeCell ref="DJ1822:DK1822"/>
    <mergeCell ref="DL1822:DM1822"/>
    <mergeCell ref="DN1822:DO1822"/>
    <mergeCell ref="DP1822:DQ1822"/>
    <mergeCell ref="DJ1819:DK1819"/>
    <mergeCell ref="DL1819:DM1819"/>
    <mergeCell ref="DN1819:DO1819"/>
    <mergeCell ref="DP1819:DQ1819"/>
    <mergeCell ref="DJ1820:DK1820"/>
    <mergeCell ref="DL1820:DM1820"/>
    <mergeCell ref="DN1820:DO1820"/>
    <mergeCell ref="DP1820:DQ1820"/>
    <mergeCell ref="DJ1817:DK1817"/>
    <mergeCell ref="DL1817:DM1817"/>
    <mergeCell ref="DN1817:DO1817"/>
    <mergeCell ref="DP1817:DQ1817"/>
    <mergeCell ref="DJ1818:DK1818"/>
    <mergeCell ref="DL1818:DM1818"/>
    <mergeCell ref="DN1818:DO1818"/>
    <mergeCell ref="DP1818:DQ1818"/>
    <mergeCell ref="DJ1815:DK1815"/>
    <mergeCell ref="DL1815:DM1815"/>
    <mergeCell ref="DN1815:DO1815"/>
    <mergeCell ref="DP1815:DQ1815"/>
    <mergeCell ref="DJ1816:DK1816"/>
    <mergeCell ref="DL1816:DM1816"/>
    <mergeCell ref="DN1816:DO1816"/>
    <mergeCell ref="DP1816:DQ1816"/>
    <mergeCell ref="DJ1813:DK1813"/>
    <mergeCell ref="DL1813:DM1813"/>
    <mergeCell ref="DN1813:DO1813"/>
    <mergeCell ref="DP1813:DQ1813"/>
    <mergeCell ref="DJ1814:DK1814"/>
    <mergeCell ref="DL1814:DM1814"/>
    <mergeCell ref="DN1814:DO1814"/>
    <mergeCell ref="DP1814:DQ1814"/>
    <mergeCell ref="DJ1811:DK1811"/>
    <mergeCell ref="DL1811:DM1811"/>
    <mergeCell ref="DN1811:DO1811"/>
    <mergeCell ref="DP1811:DQ1811"/>
    <mergeCell ref="DJ1812:DK1812"/>
    <mergeCell ref="DL1812:DM1812"/>
    <mergeCell ref="DN1812:DO1812"/>
    <mergeCell ref="DP1812:DQ1812"/>
    <mergeCell ref="DJ1809:DK1809"/>
    <mergeCell ref="DL1809:DM1809"/>
    <mergeCell ref="DN1809:DO1809"/>
    <mergeCell ref="DP1809:DQ1809"/>
    <mergeCell ref="DJ1810:DK1810"/>
    <mergeCell ref="DL1810:DM1810"/>
    <mergeCell ref="DN1810:DO1810"/>
    <mergeCell ref="DP1810:DQ1810"/>
    <mergeCell ref="DJ1807:DK1807"/>
    <mergeCell ref="DL1807:DM1807"/>
    <mergeCell ref="DN1807:DO1807"/>
    <mergeCell ref="DP1807:DQ1807"/>
    <mergeCell ref="DJ1808:DK1808"/>
    <mergeCell ref="DL1808:DM1808"/>
    <mergeCell ref="DN1808:DO1808"/>
    <mergeCell ref="DP1808:DQ1808"/>
    <mergeCell ref="DJ1805:DK1805"/>
    <mergeCell ref="DL1805:DM1805"/>
    <mergeCell ref="DN1805:DO1805"/>
    <mergeCell ref="DP1805:DQ1805"/>
    <mergeCell ref="DJ1806:DK1806"/>
    <mergeCell ref="DL1806:DM1806"/>
    <mergeCell ref="DN1806:DO1806"/>
    <mergeCell ref="DP1806:DQ1806"/>
    <mergeCell ref="DJ1803:DK1803"/>
    <mergeCell ref="DL1803:DM1803"/>
    <mergeCell ref="DN1803:DO1803"/>
    <mergeCell ref="DP1803:DQ1803"/>
    <mergeCell ref="DJ1804:DK1804"/>
    <mergeCell ref="DL1804:DM1804"/>
    <mergeCell ref="DN1804:DO1804"/>
    <mergeCell ref="DP1804:DQ1804"/>
    <mergeCell ref="DJ1801:DK1801"/>
    <mergeCell ref="DL1801:DM1801"/>
    <mergeCell ref="DN1801:DO1801"/>
    <mergeCell ref="DP1801:DQ1801"/>
    <mergeCell ref="DJ1802:DK1802"/>
    <mergeCell ref="DL1802:DM1802"/>
    <mergeCell ref="DN1802:DO1802"/>
    <mergeCell ref="DP1802:DQ1802"/>
    <mergeCell ref="DJ1799:DK1799"/>
    <mergeCell ref="DL1799:DM1799"/>
    <mergeCell ref="DN1799:DO1799"/>
    <mergeCell ref="DP1799:DQ1799"/>
    <mergeCell ref="DJ1800:DK1800"/>
    <mergeCell ref="DL1800:DM1800"/>
    <mergeCell ref="DN1800:DO1800"/>
    <mergeCell ref="DP1800:DQ1800"/>
    <mergeCell ref="DJ1797:DK1797"/>
    <mergeCell ref="DL1797:DM1797"/>
    <mergeCell ref="DN1797:DO1797"/>
    <mergeCell ref="DP1797:DQ1797"/>
    <mergeCell ref="DJ1798:DK1798"/>
    <mergeCell ref="DL1798:DM1798"/>
    <mergeCell ref="DN1798:DO1798"/>
    <mergeCell ref="DP1798:DQ1798"/>
    <mergeCell ref="DJ1795:DK1795"/>
    <mergeCell ref="DL1795:DM1795"/>
    <mergeCell ref="DN1795:DO1795"/>
    <mergeCell ref="DP1795:DQ1795"/>
    <mergeCell ref="DJ1796:DK1796"/>
    <mergeCell ref="DL1796:DM1796"/>
    <mergeCell ref="DN1796:DO1796"/>
    <mergeCell ref="DP1796:DQ1796"/>
    <mergeCell ref="DJ1793:DK1793"/>
    <mergeCell ref="DL1793:DM1793"/>
    <mergeCell ref="DN1793:DO1793"/>
    <mergeCell ref="DP1793:DQ1793"/>
    <mergeCell ref="DJ1794:DK1794"/>
    <mergeCell ref="DL1794:DM1794"/>
    <mergeCell ref="DN1794:DO1794"/>
    <mergeCell ref="DP1794:DQ1794"/>
    <mergeCell ref="DJ1791:DK1791"/>
    <mergeCell ref="DL1791:DM1791"/>
    <mergeCell ref="DN1791:DO1791"/>
    <mergeCell ref="DP1791:DQ1791"/>
    <mergeCell ref="DJ1792:DK1792"/>
    <mergeCell ref="DL1792:DM1792"/>
    <mergeCell ref="DN1792:DO1792"/>
    <mergeCell ref="DP1792:DQ1792"/>
    <mergeCell ref="DJ1789:DK1789"/>
    <mergeCell ref="DL1789:DM1789"/>
    <mergeCell ref="DN1789:DO1789"/>
    <mergeCell ref="DP1789:DQ1789"/>
    <mergeCell ref="DJ1790:DK1790"/>
    <mergeCell ref="DL1790:DM1790"/>
    <mergeCell ref="DN1790:DO1790"/>
    <mergeCell ref="DP1790:DQ1790"/>
    <mergeCell ref="DJ1787:DK1787"/>
    <mergeCell ref="DL1787:DM1787"/>
    <mergeCell ref="DN1787:DO1787"/>
    <mergeCell ref="DP1787:DQ1787"/>
    <mergeCell ref="DJ1788:DK1788"/>
    <mergeCell ref="DL1788:DM1788"/>
    <mergeCell ref="DN1788:DO1788"/>
    <mergeCell ref="DP1788:DQ1788"/>
    <mergeCell ref="DJ1785:DK1785"/>
    <mergeCell ref="DL1785:DM1785"/>
    <mergeCell ref="DN1785:DO1785"/>
    <mergeCell ref="DP1785:DQ1785"/>
    <mergeCell ref="DJ1786:DK1786"/>
    <mergeCell ref="DL1786:DM1786"/>
    <mergeCell ref="DN1786:DO1786"/>
    <mergeCell ref="DP1786:DQ1786"/>
    <mergeCell ref="DJ1783:DK1783"/>
    <mergeCell ref="DL1783:DM1783"/>
    <mergeCell ref="DN1783:DO1783"/>
    <mergeCell ref="DP1783:DQ1783"/>
    <mergeCell ref="DJ1784:DK1784"/>
    <mergeCell ref="DL1784:DM1784"/>
    <mergeCell ref="DN1784:DO1784"/>
    <mergeCell ref="DP1784:DQ1784"/>
    <mergeCell ref="DJ1781:DK1781"/>
    <mergeCell ref="DL1781:DM1781"/>
    <mergeCell ref="DN1781:DO1781"/>
    <mergeCell ref="DP1781:DQ1781"/>
    <mergeCell ref="DJ1782:DK1782"/>
    <mergeCell ref="DL1782:DM1782"/>
    <mergeCell ref="DN1782:DO1782"/>
    <mergeCell ref="DP1782:DQ1782"/>
    <mergeCell ref="DJ1779:DK1779"/>
    <mergeCell ref="DL1779:DM1779"/>
    <mergeCell ref="DN1779:DO1779"/>
    <mergeCell ref="DP1779:DQ1779"/>
    <mergeCell ref="DJ1780:DK1780"/>
    <mergeCell ref="DL1780:DM1780"/>
    <mergeCell ref="DN1780:DO1780"/>
    <mergeCell ref="DP1780:DQ1780"/>
    <mergeCell ref="DJ1777:DK1777"/>
    <mergeCell ref="DL1777:DM1777"/>
    <mergeCell ref="DN1777:DO1777"/>
    <mergeCell ref="DP1777:DQ1777"/>
    <mergeCell ref="DJ1778:DK1778"/>
    <mergeCell ref="DL1778:DM1778"/>
    <mergeCell ref="DN1778:DO1778"/>
    <mergeCell ref="DP1778:DQ1778"/>
    <mergeCell ref="DJ1775:DK1775"/>
    <mergeCell ref="DL1775:DM1775"/>
    <mergeCell ref="DN1775:DO1775"/>
    <mergeCell ref="DP1775:DQ1775"/>
    <mergeCell ref="DJ1776:DK1776"/>
    <mergeCell ref="DL1776:DM1776"/>
    <mergeCell ref="DN1776:DO1776"/>
    <mergeCell ref="DP1776:DQ1776"/>
    <mergeCell ref="DJ1773:DK1773"/>
    <mergeCell ref="DL1773:DM1773"/>
    <mergeCell ref="DN1773:DO1773"/>
    <mergeCell ref="DP1773:DQ1773"/>
    <mergeCell ref="DJ1774:DK1774"/>
    <mergeCell ref="DL1774:DM1774"/>
    <mergeCell ref="DN1774:DO1774"/>
    <mergeCell ref="DP1774:DQ1774"/>
    <mergeCell ref="CZ1871:DA1871"/>
    <mergeCell ref="DB1871:DC1871"/>
    <mergeCell ref="DD1871:DE1871"/>
    <mergeCell ref="DF1871:DG1871"/>
    <mergeCell ref="CZ1872:DA1872"/>
    <mergeCell ref="DB1872:DC1872"/>
    <mergeCell ref="DD1872:DE1872"/>
    <mergeCell ref="DF1872:DG1872"/>
    <mergeCell ref="CZ1869:DA1869"/>
    <mergeCell ref="DB1869:DC1869"/>
    <mergeCell ref="DD1869:DE1869"/>
    <mergeCell ref="DF1869:DG1869"/>
    <mergeCell ref="CZ1870:DA1870"/>
    <mergeCell ref="DB1870:DC1870"/>
    <mergeCell ref="DD1870:DE1870"/>
    <mergeCell ref="DF1870:DG1870"/>
    <mergeCell ref="CZ1867:DA1867"/>
    <mergeCell ref="DB1867:DC1867"/>
    <mergeCell ref="DD1867:DE1867"/>
    <mergeCell ref="DF1867:DG1867"/>
    <mergeCell ref="CZ1868:DA1868"/>
    <mergeCell ref="DB1868:DC1868"/>
    <mergeCell ref="DD1868:DE1868"/>
    <mergeCell ref="DF1868:DG1868"/>
    <mergeCell ref="CZ1865:DA1865"/>
    <mergeCell ref="DB1865:DC1865"/>
    <mergeCell ref="DD1865:DE1865"/>
    <mergeCell ref="DF1865:DG1865"/>
    <mergeCell ref="CZ1866:DA1866"/>
    <mergeCell ref="DB1866:DC1866"/>
    <mergeCell ref="DD1866:DE1866"/>
    <mergeCell ref="DF1866:DG1866"/>
    <mergeCell ref="CZ1863:DA1863"/>
    <mergeCell ref="DB1863:DC1863"/>
    <mergeCell ref="DD1863:DE1863"/>
    <mergeCell ref="DF1863:DG1863"/>
    <mergeCell ref="CZ1864:DA1864"/>
    <mergeCell ref="DB1864:DC1864"/>
    <mergeCell ref="DD1864:DE1864"/>
    <mergeCell ref="DF1864:DG1864"/>
    <mergeCell ref="CZ1861:DA1861"/>
    <mergeCell ref="DB1861:DC1861"/>
    <mergeCell ref="DD1861:DE1861"/>
    <mergeCell ref="DF1861:DG1861"/>
    <mergeCell ref="CZ1862:DA1862"/>
    <mergeCell ref="DB1862:DC1862"/>
    <mergeCell ref="DD1862:DE1862"/>
    <mergeCell ref="DF1862:DG1862"/>
    <mergeCell ref="CZ1859:DA1859"/>
    <mergeCell ref="DB1859:DC1859"/>
    <mergeCell ref="DD1859:DE1859"/>
    <mergeCell ref="DF1859:DG1859"/>
    <mergeCell ref="CZ1860:DA1860"/>
    <mergeCell ref="DB1860:DC1860"/>
    <mergeCell ref="DD1860:DE1860"/>
    <mergeCell ref="DF1860:DG1860"/>
    <mergeCell ref="CZ1857:DA1857"/>
    <mergeCell ref="DB1857:DC1857"/>
    <mergeCell ref="DD1857:DE1857"/>
    <mergeCell ref="DF1857:DG1857"/>
    <mergeCell ref="CZ1858:DA1858"/>
    <mergeCell ref="DB1858:DC1858"/>
    <mergeCell ref="DD1858:DE1858"/>
    <mergeCell ref="DF1858:DG1858"/>
    <mergeCell ref="CZ1855:DA1855"/>
    <mergeCell ref="DB1855:DC1855"/>
    <mergeCell ref="DD1855:DE1855"/>
    <mergeCell ref="DF1855:DG1855"/>
    <mergeCell ref="CZ1856:DA1856"/>
    <mergeCell ref="DB1856:DC1856"/>
    <mergeCell ref="DD1856:DE1856"/>
    <mergeCell ref="DF1856:DG1856"/>
    <mergeCell ref="CZ1853:DA1853"/>
    <mergeCell ref="DB1853:DC1853"/>
    <mergeCell ref="DD1853:DE1853"/>
    <mergeCell ref="DF1853:DG1853"/>
    <mergeCell ref="CZ1854:DA1854"/>
    <mergeCell ref="DB1854:DC1854"/>
    <mergeCell ref="DD1854:DE1854"/>
    <mergeCell ref="DF1854:DG1854"/>
    <mergeCell ref="CZ1851:DA1851"/>
    <mergeCell ref="DB1851:DC1851"/>
    <mergeCell ref="DD1851:DE1851"/>
    <mergeCell ref="DF1851:DG1851"/>
    <mergeCell ref="CZ1852:DA1852"/>
    <mergeCell ref="DB1852:DC1852"/>
    <mergeCell ref="DD1852:DE1852"/>
    <mergeCell ref="DF1852:DG1852"/>
    <mergeCell ref="CZ1849:DA1849"/>
    <mergeCell ref="DB1849:DC1849"/>
    <mergeCell ref="DD1849:DE1849"/>
    <mergeCell ref="DF1849:DG1849"/>
    <mergeCell ref="CZ1850:DA1850"/>
    <mergeCell ref="DB1850:DC1850"/>
    <mergeCell ref="DD1850:DE1850"/>
    <mergeCell ref="DF1850:DG1850"/>
    <mergeCell ref="CZ1847:DA1847"/>
    <mergeCell ref="DB1847:DC1847"/>
    <mergeCell ref="DD1847:DE1847"/>
    <mergeCell ref="DF1847:DG1847"/>
    <mergeCell ref="CZ1848:DA1848"/>
    <mergeCell ref="DB1848:DC1848"/>
    <mergeCell ref="DD1848:DE1848"/>
    <mergeCell ref="DF1848:DG1848"/>
    <mergeCell ref="CZ1845:DA1845"/>
    <mergeCell ref="DB1845:DC1845"/>
    <mergeCell ref="DD1845:DE1845"/>
    <mergeCell ref="DF1845:DG1845"/>
    <mergeCell ref="CZ1846:DA1846"/>
    <mergeCell ref="DB1846:DC1846"/>
    <mergeCell ref="DD1846:DE1846"/>
    <mergeCell ref="DF1846:DG1846"/>
    <mergeCell ref="CZ1843:DA1843"/>
    <mergeCell ref="DB1843:DC1843"/>
    <mergeCell ref="DD1843:DE1843"/>
    <mergeCell ref="DF1843:DG1843"/>
    <mergeCell ref="CZ1844:DA1844"/>
    <mergeCell ref="DB1844:DC1844"/>
    <mergeCell ref="DD1844:DE1844"/>
    <mergeCell ref="DF1844:DG1844"/>
    <mergeCell ref="CZ1841:DA1841"/>
    <mergeCell ref="DB1841:DC1841"/>
    <mergeCell ref="DD1841:DE1841"/>
    <mergeCell ref="DF1841:DG1841"/>
    <mergeCell ref="CZ1842:DA1842"/>
    <mergeCell ref="DB1842:DC1842"/>
    <mergeCell ref="DD1842:DE1842"/>
    <mergeCell ref="DF1842:DG1842"/>
    <mergeCell ref="CZ1839:DA1839"/>
    <mergeCell ref="DB1839:DC1839"/>
    <mergeCell ref="DD1839:DE1839"/>
    <mergeCell ref="DF1839:DG1839"/>
    <mergeCell ref="CZ1840:DA1840"/>
    <mergeCell ref="DB1840:DC1840"/>
    <mergeCell ref="DD1840:DE1840"/>
    <mergeCell ref="DF1840:DG1840"/>
    <mergeCell ref="CZ1837:DA1837"/>
    <mergeCell ref="DB1837:DC1837"/>
    <mergeCell ref="DD1837:DE1837"/>
    <mergeCell ref="DF1837:DG1837"/>
    <mergeCell ref="CZ1838:DA1838"/>
    <mergeCell ref="DB1838:DC1838"/>
    <mergeCell ref="DD1838:DE1838"/>
    <mergeCell ref="DF1838:DG1838"/>
    <mergeCell ref="CZ1835:DA1835"/>
    <mergeCell ref="DB1835:DC1835"/>
    <mergeCell ref="DD1835:DE1835"/>
    <mergeCell ref="DF1835:DG1835"/>
    <mergeCell ref="CZ1836:DA1836"/>
    <mergeCell ref="DB1836:DC1836"/>
    <mergeCell ref="DD1836:DE1836"/>
    <mergeCell ref="DF1836:DG1836"/>
    <mergeCell ref="CZ1833:DA1833"/>
    <mergeCell ref="DB1833:DC1833"/>
    <mergeCell ref="DD1833:DE1833"/>
    <mergeCell ref="DF1833:DG1833"/>
    <mergeCell ref="CZ1834:DA1834"/>
    <mergeCell ref="DB1834:DC1834"/>
    <mergeCell ref="DD1834:DE1834"/>
    <mergeCell ref="DF1834:DG1834"/>
    <mergeCell ref="CZ1831:DA1831"/>
    <mergeCell ref="DB1831:DC1831"/>
    <mergeCell ref="DD1831:DE1831"/>
    <mergeCell ref="DF1831:DG1831"/>
    <mergeCell ref="CZ1832:DA1832"/>
    <mergeCell ref="DB1832:DC1832"/>
    <mergeCell ref="DD1832:DE1832"/>
    <mergeCell ref="DF1832:DG1832"/>
    <mergeCell ref="CZ1829:DA1829"/>
    <mergeCell ref="DB1829:DC1829"/>
    <mergeCell ref="DD1829:DE1829"/>
    <mergeCell ref="DF1829:DG1829"/>
    <mergeCell ref="CZ1830:DA1830"/>
    <mergeCell ref="DB1830:DC1830"/>
    <mergeCell ref="DD1830:DE1830"/>
    <mergeCell ref="DF1830:DG1830"/>
    <mergeCell ref="CZ1827:DA1827"/>
    <mergeCell ref="DB1827:DC1827"/>
    <mergeCell ref="DD1827:DE1827"/>
    <mergeCell ref="DF1827:DG1827"/>
    <mergeCell ref="CZ1828:DA1828"/>
    <mergeCell ref="DB1828:DC1828"/>
    <mergeCell ref="DD1828:DE1828"/>
    <mergeCell ref="DF1828:DG1828"/>
    <mergeCell ref="CZ1825:DA1825"/>
    <mergeCell ref="DB1825:DC1825"/>
    <mergeCell ref="DD1825:DE1825"/>
    <mergeCell ref="DF1825:DG1825"/>
    <mergeCell ref="CZ1826:DA1826"/>
    <mergeCell ref="DB1826:DC1826"/>
    <mergeCell ref="DD1826:DE1826"/>
    <mergeCell ref="DF1826:DG1826"/>
    <mergeCell ref="CZ1823:DA1823"/>
    <mergeCell ref="DB1823:DC1823"/>
    <mergeCell ref="DD1823:DE1823"/>
    <mergeCell ref="DF1823:DG1823"/>
    <mergeCell ref="CZ1824:DA1824"/>
    <mergeCell ref="DB1824:DC1824"/>
    <mergeCell ref="DD1824:DE1824"/>
    <mergeCell ref="DF1824:DG1824"/>
    <mergeCell ref="CZ1821:DA1821"/>
    <mergeCell ref="DB1821:DC1821"/>
    <mergeCell ref="DD1821:DE1821"/>
    <mergeCell ref="DF1821:DG1821"/>
    <mergeCell ref="CZ1822:DA1822"/>
    <mergeCell ref="DB1822:DC1822"/>
    <mergeCell ref="DD1822:DE1822"/>
    <mergeCell ref="DF1822:DG1822"/>
    <mergeCell ref="CZ1819:DA1819"/>
    <mergeCell ref="DB1819:DC1819"/>
    <mergeCell ref="DD1819:DE1819"/>
    <mergeCell ref="DF1819:DG1819"/>
    <mergeCell ref="CZ1820:DA1820"/>
    <mergeCell ref="DB1820:DC1820"/>
    <mergeCell ref="DD1820:DE1820"/>
    <mergeCell ref="DF1820:DG1820"/>
    <mergeCell ref="CZ1817:DA1817"/>
    <mergeCell ref="DB1817:DC1817"/>
    <mergeCell ref="DD1817:DE1817"/>
    <mergeCell ref="DF1817:DG1817"/>
    <mergeCell ref="CZ1818:DA1818"/>
    <mergeCell ref="DB1818:DC1818"/>
    <mergeCell ref="DD1818:DE1818"/>
    <mergeCell ref="DF1818:DG1818"/>
    <mergeCell ref="CZ1815:DA1815"/>
    <mergeCell ref="DB1815:DC1815"/>
    <mergeCell ref="DD1815:DE1815"/>
    <mergeCell ref="DF1815:DG1815"/>
    <mergeCell ref="CZ1816:DA1816"/>
    <mergeCell ref="DB1816:DC1816"/>
    <mergeCell ref="DD1816:DE1816"/>
    <mergeCell ref="DF1816:DG1816"/>
    <mergeCell ref="CZ1813:DA1813"/>
    <mergeCell ref="DB1813:DC1813"/>
    <mergeCell ref="DD1813:DE1813"/>
    <mergeCell ref="DF1813:DG1813"/>
    <mergeCell ref="CZ1814:DA1814"/>
    <mergeCell ref="DB1814:DC1814"/>
    <mergeCell ref="DD1814:DE1814"/>
    <mergeCell ref="DF1814:DG1814"/>
    <mergeCell ref="CZ1811:DA1811"/>
    <mergeCell ref="DB1811:DC1811"/>
    <mergeCell ref="DD1811:DE1811"/>
    <mergeCell ref="DF1811:DG1811"/>
    <mergeCell ref="CZ1812:DA1812"/>
    <mergeCell ref="DB1812:DC1812"/>
    <mergeCell ref="DD1812:DE1812"/>
    <mergeCell ref="DF1812:DG1812"/>
    <mergeCell ref="CZ1809:DA1809"/>
    <mergeCell ref="DB1809:DC1809"/>
    <mergeCell ref="DD1809:DE1809"/>
    <mergeCell ref="DF1809:DG1809"/>
    <mergeCell ref="CZ1810:DA1810"/>
    <mergeCell ref="DB1810:DC1810"/>
    <mergeCell ref="DD1810:DE1810"/>
    <mergeCell ref="DF1810:DG1810"/>
    <mergeCell ref="CZ1807:DA1807"/>
    <mergeCell ref="DB1807:DC1807"/>
    <mergeCell ref="DD1807:DE1807"/>
    <mergeCell ref="DF1807:DG1807"/>
    <mergeCell ref="CZ1808:DA1808"/>
    <mergeCell ref="DB1808:DC1808"/>
    <mergeCell ref="DD1808:DE1808"/>
    <mergeCell ref="DF1808:DG1808"/>
    <mergeCell ref="CZ1805:DA1805"/>
    <mergeCell ref="DB1805:DC1805"/>
    <mergeCell ref="DD1805:DE1805"/>
    <mergeCell ref="DF1805:DG1805"/>
    <mergeCell ref="CZ1806:DA1806"/>
    <mergeCell ref="DB1806:DC1806"/>
    <mergeCell ref="DD1806:DE1806"/>
    <mergeCell ref="DF1806:DG1806"/>
    <mergeCell ref="CZ1803:DA1803"/>
    <mergeCell ref="DB1803:DC1803"/>
    <mergeCell ref="DD1803:DE1803"/>
    <mergeCell ref="DF1803:DG1803"/>
    <mergeCell ref="CZ1804:DA1804"/>
    <mergeCell ref="DB1804:DC1804"/>
    <mergeCell ref="DD1804:DE1804"/>
    <mergeCell ref="DF1804:DG1804"/>
    <mergeCell ref="CZ1801:DA1801"/>
    <mergeCell ref="DB1801:DC1801"/>
    <mergeCell ref="DD1801:DE1801"/>
    <mergeCell ref="DF1801:DG1801"/>
    <mergeCell ref="CZ1802:DA1802"/>
    <mergeCell ref="DB1802:DC1802"/>
    <mergeCell ref="DD1802:DE1802"/>
    <mergeCell ref="DF1802:DG1802"/>
    <mergeCell ref="CZ1799:DA1799"/>
    <mergeCell ref="DB1799:DC1799"/>
    <mergeCell ref="DD1799:DE1799"/>
    <mergeCell ref="DF1799:DG1799"/>
    <mergeCell ref="CZ1800:DA1800"/>
    <mergeCell ref="DB1800:DC1800"/>
    <mergeCell ref="DD1800:DE1800"/>
    <mergeCell ref="DF1800:DG1800"/>
    <mergeCell ref="CZ1797:DA1797"/>
    <mergeCell ref="DB1797:DC1797"/>
    <mergeCell ref="DD1797:DE1797"/>
    <mergeCell ref="DF1797:DG1797"/>
    <mergeCell ref="CZ1798:DA1798"/>
    <mergeCell ref="DB1798:DC1798"/>
    <mergeCell ref="DD1798:DE1798"/>
    <mergeCell ref="DF1798:DG1798"/>
    <mergeCell ref="CZ1795:DA1795"/>
    <mergeCell ref="DB1795:DC1795"/>
    <mergeCell ref="DD1795:DE1795"/>
    <mergeCell ref="DF1795:DG1795"/>
    <mergeCell ref="CZ1796:DA1796"/>
    <mergeCell ref="DB1796:DC1796"/>
    <mergeCell ref="DD1796:DE1796"/>
    <mergeCell ref="DF1796:DG1796"/>
    <mergeCell ref="CZ1793:DA1793"/>
    <mergeCell ref="DB1793:DC1793"/>
    <mergeCell ref="DD1793:DE1793"/>
    <mergeCell ref="DF1793:DG1793"/>
    <mergeCell ref="CZ1794:DA1794"/>
    <mergeCell ref="DB1794:DC1794"/>
    <mergeCell ref="DD1794:DE1794"/>
    <mergeCell ref="DF1794:DG1794"/>
    <mergeCell ref="CZ1791:DA1791"/>
    <mergeCell ref="DB1791:DC1791"/>
    <mergeCell ref="DD1791:DE1791"/>
    <mergeCell ref="DF1791:DG1791"/>
    <mergeCell ref="CZ1792:DA1792"/>
    <mergeCell ref="DB1792:DC1792"/>
    <mergeCell ref="DD1792:DE1792"/>
    <mergeCell ref="DF1792:DG1792"/>
    <mergeCell ref="CZ1789:DA1789"/>
    <mergeCell ref="DB1789:DC1789"/>
    <mergeCell ref="DD1789:DE1789"/>
    <mergeCell ref="DF1789:DG1789"/>
    <mergeCell ref="CZ1790:DA1790"/>
    <mergeCell ref="DB1790:DC1790"/>
    <mergeCell ref="DD1790:DE1790"/>
    <mergeCell ref="DF1790:DG1790"/>
    <mergeCell ref="CZ1787:DA1787"/>
    <mergeCell ref="DB1787:DC1787"/>
    <mergeCell ref="DD1787:DE1787"/>
    <mergeCell ref="DF1787:DG1787"/>
    <mergeCell ref="CZ1788:DA1788"/>
    <mergeCell ref="DB1788:DC1788"/>
    <mergeCell ref="DD1788:DE1788"/>
    <mergeCell ref="DF1788:DG1788"/>
    <mergeCell ref="CZ1785:DA1785"/>
    <mergeCell ref="DB1785:DC1785"/>
    <mergeCell ref="DD1785:DE1785"/>
    <mergeCell ref="DF1785:DG1785"/>
    <mergeCell ref="CZ1786:DA1786"/>
    <mergeCell ref="DB1786:DC1786"/>
    <mergeCell ref="DD1786:DE1786"/>
    <mergeCell ref="DF1786:DG1786"/>
    <mergeCell ref="CZ1783:DA1783"/>
    <mergeCell ref="DB1783:DC1783"/>
    <mergeCell ref="DD1783:DE1783"/>
    <mergeCell ref="DF1783:DG1783"/>
    <mergeCell ref="CZ1784:DA1784"/>
    <mergeCell ref="DB1784:DC1784"/>
    <mergeCell ref="DD1784:DE1784"/>
    <mergeCell ref="DF1784:DG1784"/>
    <mergeCell ref="CZ1781:DA1781"/>
    <mergeCell ref="DB1781:DC1781"/>
    <mergeCell ref="DD1781:DE1781"/>
    <mergeCell ref="DF1781:DG1781"/>
    <mergeCell ref="CZ1782:DA1782"/>
    <mergeCell ref="DB1782:DC1782"/>
    <mergeCell ref="DD1782:DE1782"/>
    <mergeCell ref="DF1782:DG1782"/>
    <mergeCell ref="CZ1779:DA1779"/>
    <mergeCell ref="DB1779:DC1779"/>
    <mergeCell ref="DD1779:DE1779"/>
    <mergeCell ref="DF1779:DG1779"/>
    <mergeCell ref="CZ1780:DA1780"/>
    <mergeCell ref="DB1780:DC1780"/>
    <mergeCell ref="DD1780:DE1780"/>
    <mergeCell ref="DF1780:DG1780"/>
    <mergeCell ref="CZ1777:DA1777"/>
    <mergeCell ref="DB1777:DC1777"/>
    <mergeCell ref="DD1777:DE1777"/>
    <mergeCell ref="DF1777:DG1777"/>
    <mergeCell ref="CZ1778:DA1778"/>
    <mergeCell ref="DB1778:DC1778"/>
    <mergeCell ref="DD1778:DE1778"/>
    <mergeCell ref="DF1778:DG1778"/>
    <mergeCell ref="CZ1775:DA1775"/>
    <mergeCell ref="DB1775:DC1775"/>
    <mergeCell ref="DD1775:DE1775"/>
    <mergeCell ref="DF1775:DG1775"/>
    <mergeCell ref="CZ1776:DA1776"/>
    <mergeCell ref="DB1776:DC1776"/>
    <mergeCell ref="DD1776:DE1776"/>
    <mergeCell ref="DF1776:DG1776"/>
    <mergeCell ref="CZ1773:DA1773"/>
    <mergeCell ref="DB1773:DC1773"/>
    <mergeCell ref="DD1773:DE1773"/>
    <mergeCell ref="DF1773:DG1773"/>
    <mergeCell ref="CZ1774:DA1774"/>
    <mergeCell ref="DB1774:DC1774"/>
    <mergeCell ref="DD1774:DE1774"/>
    <mergeCell ref="DF1774:DG1774"/>
    <mergeCell ref="CP1871:CQ1871"/>
    <mergeCell ref="CR1871:CS1871"/>
    <mergeCell ref="CT1871:CU1871"/>
    <mergeCell ref="CV1871:CW1871"/>
    <mergeCell ref="CP1865:CQ1865"/>
    <mergeCell ref="CR1865:CS1865"/>
    <mergeCell ref="CT1865:CU1865"/>
    <mergeCell ref="CV1865:CW1865"/>
    <mergeCell ref="CP1866:CQ1866"/>
    <mergeCell ref="CR1866:CS1866"/>
    <mergeCell ref="CT1866:CU1866"/>
    <mergeCell ref="CV1866:CW1866"/>
    <mergeCell ref="CP1863:CQ1863"/>
    <mergeCell ref="CR1863:CS1863"/>
    <mergeCell ref="CT1863:CU1863"/>
    <mergeCell ref="CV1863:CW1863"/>
    <mergeCell ref="CP1872:CQ1872"/>
    <mergeCell ref="CR1872:CS1872"/>
    <mergeCell ref="CT1872:CU1872"/>
    <mergeCell ref="CV1872:CW1872"/>
    <mergeCell ref="CP1869:CQ1869"/>
    <mergeCell ref="CR1869:CS1869"/>
    <mergeCell ref="CT1869:CU1869"/>
    <mergeCell ref="CV1869:CW1869"/>
    <mergeCell ref="CP1870:CQ1870"/>
    <mergeCell ref="CR1870:CS1870"/>
    <mergeCell ref="CT1870:CU1870"/>
    <mergeCell ref="CV1870:CW1870"/>
    <mergeCell ref="CP1867:CQ1867"/>
    <mergeCell ref="CR1867:CS1867"/>
    <mergeCell ref="CT1867:CU1867"/>
    <mergeCell ref="CV1867:CW1867"/>
    <mergeCell ref="CP1868:CQ1868"/>
    <mergeCell ref="CR1868:CS1868"/>
    <mergeCell ref="CT1868:CU1868"/>
    <mergeCell ref="CV1868:CW1868"/>
    <mergeCell ref="CP1864:CQ1864"/>
    <mergeCell ref="CR1864:CS1864"/>
    <mergeCell ref="CT1864:CU1864"/>
    <mergeCell ref="CV1864:CW1864"/>
    <mergeCell ref="CP1861:CQ1861"/>
    <mergeCell ref="CR1861:CS1861"/>
    <mergeCell ref="CT1861:CU1861"/>
    <mergeCell ref="CV1861:CW1861"/>
    <mergeCell ref="CP1862:CQ1862"/>
    <mergeCell ref="CR1862:CS1862"/>
    <mergeCell ref="CT1862:CU1862"/>
    <mergeCell ref="CV1862:CW1862"/>
    <mergeCell ref="CP1859:CQ1859"/>
    <mergeCell ref="CR1859:CS1859"/>
    <mergeCell ref="CT1859:CU1859"/>
    <mergeCell ref="CV1859:CW1859"/>
    <mergeCell ref="CP1860:CQ1860"/>
    <mergeCell ref="CR1860:CS1860"/>
    <mergeCell ref="CT1860:CU1860"/>
    <mergeCell ref="CV1860:CW1860"/>
    <mergeCell ref="CP1857:CQ1857"/>
    <mergeCell ref="CR1857:CS1857"/>
    <mergeCell ref="CT1857:CU1857"/>
    <mergeCell ref="CV1857:CW1857"/>
    <mergeCell ref="CP1858:CQ1858"/>
    <mergeCell ref="CR1858:CS1858"/>
    <mergeCell ref="CT1858:CU1858"/>
    <mergeCell ref="CV1858:CW1858"/>
    <mergeCell ref="CP1855:CQ1855"/>
    <mergeCell ref="CR1855:CS1855"/>
    <mergeCell ref="CT1855:CU1855"/>
    <mergeCell ref="CV1855:CW1855"/>
    <mergeCell ref="CP1856:CQ1856"/>
    <mergeCell ref="CR1856:CS1856"/>
    <mergeCell ref="CT1856:CU1856"/>
    <mergeCell ref="CV1856:CW1856"/>
    <mergeCell ref="CP1853:CQ1853"/>
    <mergeCell ref="CR1853:CS1853"/>
    <mergeCell ref="CT1853:CU1853"/>
    <mergeCell ref="CV1853:CW1853"/>
    <mergeCell ref="CP1854:CQ1854"/>
    <mergeCell ref="CR1854:CS1854"/>
    <mergeCell ref="CT1854:CU1854"/>
    <mergeCell ref="CV1854:CW1854"/>
    <mergeCell ref="CP1851:CQ1851"/>
    <mergeCell ref="CR1851:CS1851"/>
    <mergeCell ref="CT1851:CU1851"/>
    <mergeCell ref="CV1851:CW1851"/>
    <mergeCell ref="CP1852:CQ1852"/>
    <mergeCell ref="CR1852:CS1852"/>
    <mergeCell ref="CT1852:CU1852"/>
    <mergeCell ref="CV1852:CW1852"/>
    <mergeCell ref="CP1849:CQ1849"/>
    <mergeCell ref="CR1849:CS1849"/>
    <mergeCell ref="CT1849:CU1849"/>
    <mergeCell ref="CV1849:CW1849"/>
    <mergeCell ref="CP1850:CQ1850"/>
    <mergeCell ref="CR1850:CS1850"/>
    <mergeCell ref="CT1850:CU1850"/>
    <mergeCell ref="CV1850:CW1850"/>
    <mergeCell ref="CP1847:CQ1847"/>
    <mergeCell ref="CR1847:CS1847"/>
    <mergeCell ref="CT1847:CU1847"/>
    <mergeCell ref="CV1847:CW1847"/>
    <mergeCell ref="CP1848:CQ1848"/>
    <mergeCell ref="CR1848:CS1848"/>
    <mergeCell ref="CT1848:CU1848"/>
    <mergeCell ref="CV1848:CW1848"/>
    <mergeCell ref="CP1845:CQ1845"/>
    <mergeCell ref="CR1845:CS1845"/>
    <mergeCell ref="CT1845:CU1845"/>
    <mergeCell ref="CV1845:CW1845"/>
    <mergeCell ref="CP1846:CQ1846"/>
    <mergeCell ref="CR1846:CS1846"/>
    <mergeCell ref="CT1846:CU1846"/>
    <mergeCell ref="CV1846:CW1846"/>
    <mergeCell ref="CP1843:CQ1843"/>
    <mergeCell ref="CR1843:CS1843"/>
    <mergeCell ref="CT1843:CU1843"/>
    <mergeCell ref="CV1843:CW1843"/>
    <mergeCell ref="CP1844:CQ1844"/>
    <mergeCell ref="CR1844:CS1844"/>
    <mergeCell ref="CT1844:CU1844"/>
    <mergeCell ref="CV1844:CW1844"/>
    <mergeCell ref="CP1841:CQ1841"/>
    <mergeCell ref="CR1841:CS1841"/>
    <mergeCell ref="CT1841:CU1841"/>
    <mergeCell ref="CV1841:CW1841"/>
    <mergeCell ref="CP1842:CQ1842"/>
    <mergeCell ref="CR1842:CS1842"/>
    <mergeCell ref="CT1842:CU1842"/>
    <mergeCell ref="CV1842:CW1842"/>
    <mergeCell ref="CP1839:CQ1839"/>
    <mergeCell ref="CR1839:CS1839"/>
    <mergeCell ref="CT1839:CU1839"/>
    <mergeCell ref="CV1839:CW1839"/>
    <mergeCell ref="CP1840:CQ1840"/>
    <mergeCell ref="CR1840:CS1840"/>
    <mergeCell ref="CT1840:CU1840"/>
    <mergeCell ref="CV1840:CW1840"/>
    <mergeCell ref="CP1837:CQ1837"/>
    <mergeCell ref="CR1837:CS1837"/>
    <mergeCell ref="CT1837:CU1837"/>
    <mergeCell ref="CV1837:CW1837"/>
    <mergeCell ref="CP1838:CQ1838"/>
    <mergeCell ref="CR1838:CS1838"/>
    <mergeCell ref="CT1838:CU1838"/>
    <mergeCell ref="CV1838:CW1838"/>
    <mergeCell ref="CP1835:CQ1835"/>
    <mergeCell ref="CR1835:CS1835"/>
    <mergeCell ref="CT1835:CU1835"/>
    <mergeCell ref="CV1835:CW1835"/>
    <mergeCell ref="CP1836:CQ1836"/>
    <mergeCell ref="CR1836:CS1836"/>
    <mergeCell ref="CT1836:CU1836"/>
    <mergeCell ref="CV1836:CW1836"/>
    <mergeCell ref="CP1833:CQ1833"/>
    <mergeCell ref="CR1833:CS1833"/>
    <mergeCell ref="CT1833:CU1833"/>
    <mergeCell ref="CV1833:CW1833"/>
    <mergeCell ref="CP1834:CQ1834"/>
    <mergeCell ref="CR1834:CS1834"/>
    <mergeCell ref="CT1834:CU1834"/>
    <mergeCell ref="CV1834:CW1834"/>
    <mergeCell ref="CP1831:CQ1831"/>
    <mergeCell ref="CR1831:CS1831"/>
    <mergeCell ref="CT1831:CU1831"/>
    <mergeCell ref="CV1831:CW1831"/>
    <mergeCell ref="CP1832:CQ1832"/>
    <mergeCell ref="CR1832:CS1832"/>
    <mergeCell ref="CT1832:CU1832"/>
    <mergeCell ref="CV1832:CW1832"/>
    <mergeCell ref="CP1829:CQ1829"/>
    <mergeCell ref="CR1829:CS1829"/>
    <mergeCell ref="CT1829:CU1829"/>
    <mergeCell ref="CV1829:CW1829"/>
    <mergeCell ref="CP1830:CQ1830"/>
    <mergeCell ref="CR1830:CS1830"/>
    <mergeCell ref="CT1830:CU1830"/>
    <mergeCell ref="CV1830:CW1830"/>
    <mergeCell ref="CP1827:CQ1827"/>
    <mergeCell ref="CR1827:CS1827"/>
    <mergeCell ref="CT1827:CU1827"/>
    <mergeCell ref="CV1827:CW1827"/>
    <mergeCell ref="CP1828:CQ1828"/>
    <mergeCell ref="CR1828:CS1828"/>
    <mergeCell ref="CT1828:CU1828"/>
    <mergeCell ref="CV1828:CW1828"/>
    <mergeCell ref="CP1825:CQ1825"/>
    <mergeCell ref="CR1825:CS1825"/>
    <mergeCell ref="CT1825:CU1825"/>
    <mergeCell ref="CV1825:CW1825"/>
    <mergeCell ref="CP1826:CQ1826"/>
    <mergeCell ref="CR1826:CS1826"/>
    <mergeCell ref="CT1826:CU1826"/>
    <mergeCell ref="CV1826:CW1826"/>
    <mergeCell ref="CP1823:CQ1823"/>
    <mergeCell ref="CR1823:CS1823"/>
    <mergeCell ref="CT1823:CU1823"/>
    <mergeCell ref="CV1823:CW1823"/>
    <mergeCell ref="CP1824:CQ1824"/>
    <mergeCell ref="CR1824:CS1824"/>
    <mergeCell ref="CT1824:CU1824"/>
    <mergeCell ref="CV1824:CW1824"/>
    <mergeCell ref="CP1821:CQ1821"/>
    <mergeCell ref="CR1821:CS1821"/>
    <mergeCell ref="CT1821:CU1821"/>
    <mergeCell ref="CV1821:CW1821"/>
    <mergeCell ref="CP1822:CQ1822"/>
    <mergeCell ref="CR1822:CS1822"/>
    <mergeCell ref="CT1822:CU1822"/>
    <mergeCell ref="CV1822:CW1822"/>
    <mergeCell ref="CP1819:CQ1819"/>
    <mergeCell ref="CR1819:CS1819"/>
    <mergeCell ref="CT1819:CU1819"/>
    <mergeCell ref="CV1819:CW1819"/>
    <mergeCell ref="CP1820:CQ1820"/>
    <mergeCell ref="CR1820:CS1820"/>
    <mergeCell ref="CT1820:CU1820"/>
    <mergeCell ref="CV1820:CW1820"/>
    <mergeCell ref="CP1817:CQ1817"/>
    <mergeCell ref="CR1817:CS1817"/>
    <mergeCell ref="CT1817:CU1817"/>
    <mergeCell ref="CV1817:CW1817"/>
    <mergeCell ref="CP1818:CQ1818"/>
    <mergeCell ref="CR1818:CS1818"/>
    <mergeCell ref="CT1818:CU1818"/>
    <mergeCell ref="CV1818:CW1818"/>
    <mergeCell ref="CP1815:CQ1815"/>
    <mergeCell ref="CR1815:CS1815"/>
    <mergeCell ref="CT1815:CU1815"/>
    <mergeCell ref="CV1815:CW1815"/>
    <mergeCell ref="CP1816:CQ1816"/>
    <mergeCell ref="CR1816:CS1816"/>
    <mergeCell ref="CT1816:CU1816"/>
    <mergeCell ref="CV1816:CW1816"/>
    <mergeCell ref="CP1813:CQ1813"/>
    <mergeCell ref="CR1813:CS1813"/>
    <mergeCell ref="CT1813:CU1813"/>
    <mergeCell ref="CV1813:CW1813"/>
    <mergeCell ref="CP1814:CQ1814"/>
    <mergeCell ref="CR1814:CS1814"/>
    <mergeCell ref="CT1814:CU1814"/>
    <mergeCell ref="CV1814:CW1814"/>
    <mergeCell ref="CP1811:CQ1811"/>
    <mergeCell ref="CR1811:CS1811"/>
    <mergeCell ref="CT1811:CU1811"/>
    <mergeCell ref="CV1811:CW1811"/>
    <mergeCell ref="CP1812:CQ1812"/>
    <mergeCell ref="CR1812:CS1812"/>
    <mergeCell ref="CT1812:CU1812"/>
    <mergeCell ref="CV1812:CW1812"/>
    <mergeCell ref="CP1809:CQ1809"/>
    <mergeCell ref="CR1809:CS1809"/>
    <mergeCell ref="CT1809:CU1809"/>
    <mergeCell ref="CV1809:CW1809"/>
    <mergeCell ref="CP1810:CQ1810"/>
    <mergeCell ref="CR1810:CS1810"/>
    <mergeCell ref="CT1810:CU1810"/>
    <mergeCell ref="CV1810:CW1810"/>
    <mergeCell ref="CP1807:CQ1807"/>
    <mergeCell ref="CR1807:CS1807"/>
    <mergeCell ref="CT1807:CU1807"/>
    <mergeCell ref="CV1807:CW1807"/>
    <mergeCell ref="CP1808:CQ1808"/>
    <mergeCell ref="CR1808:CS1808"/>
    <mergeCell ref="CT1808:CU1808"/>
    <mergeCell ref="CV1808:CW1808"/>
    <mergeCell ref="CP1805:CQ1805"/>
    <mergeCell ref="CR1805:CS1805"/>
    <mergeCell ref="CT1805:CU1805"/>
    <mergeCell ref="CV1805:CW1805"/>
    <mergeCell ref="CP1806:CQ1806"/>
    <mergeCell ref="CR1806:CS1806"/>
    <mergeCell ref="CT1806:CU1806"/>
    <mergeCell ref="CV1806:CW1806"/>
    <mergeCell ref="CP1803:CQ1803"/>
    <mergeCell ref="CR1803:CS1803"/>
    <mergeCell ref="CT1803:CU1803"/>
    <mergeCell ref="CV1803:CW1803"/>
    <mergeCell ref="CP1804:CQ1804"/>
    <mergeCell ref="CR1804:CS1804"/>
    <mergeCell ref="CT1804:CU1804"/>
    <mergeCell ref="CV1804:CW1804"/>
    <mergeCell ref="CP1801:CQ1801"/>
    <mergeCell ref="CR1801:CS1801"/>
    <mergeCell ref="CT1801:CU1801"/>
    <mergeCell ref="CV1801:CW1801"/>
    <mergeCell ref="CP1802:CQ1802"/>
    <mergeCell ref="CR1802:CS1802"/>
    <mergeCell ref="CT1802:CU1802"/>
    <mergeCell ref="CV1802:CW1802"/>
    <mergeCell ref="CP1799:CQ1799"/>
    <mergeCell ref="CR1799:CS1799"/>
    <mergeCell ref="CT1799:CU1799"/>
    <mergeCell ref="CV1799:CW1799"/>
    <mergeCell ref="CP1800:CQ1800"/>
    <mergeCell ref="CR1800:CS1800"/>
    <mergeCell ref="CT1800:CU1800"/>
    <mergeCell ref="CV1800:CW1800"/>
    <mergeCell ref="CP1797:CQ1797"/>
    <mergeCell ref="CR1797:CS1797"/>
    <mergeCell ref="CT1797:CU1797"/>
    <mergeCell ref="CV1797:CW1797"/>
    <mergeCell ref="CP1798:CQ1798"/>
    <mergeCell ref="CR1798:CS1798"/>
    <mergeCell ref="CT1798:CU1798"/>
    <mergeCell ref="CV1798:CW1798"/>
    <mergeCell ref="CP1795:CQ1795"/>
    <mergeCell ref="CR1795:CS1795"/>
    <mergeCell ref="CT1795:CU1795"/>
    <mergeCell ref="CV1795:CW1795"/>
    <mergeCell ref="CP1796:CQ1796"/>
    <mergeCell ref="CR1796:CS1796"/>
    <mergeCell ref="CT1796:CU1796"/>
    <mergeCell ref="CV1796:CW1796"/>
    <mergeCell ref="CP1793:CQ1793"/>
    <mergeCell ref="CR1793:CS1793"/>
    <mergeCell ref="CT1793:CU1793"/>
    <mergeCell ref="CV1793:CW1793"/>
    <mergeCell ref="CP1794:CQ1794"/>
    <mergeCell ref="CR1794:CS1794"/>
    <mergeCell ref="CT1794:CU1794"/>
    <mergeCell ref="CV1794:CW1794"/>
    <mergeCell ref="CP1791:CQ1791"/>
    <mergeCell ref="CR1791:CS1791"/>
    <mergeCell ref="CT1791:CU1791"/>
    <mergeCell ref="CV1791:CW1791"/>
    <mergeCell ref="CP1792:CQ1792"/>
    <mergeCell ref="CR1792:CS1792"/>
    <mergeCell ref="CT1792:CU1792"/>
    <mergeCell ref="CV1792:CW1792"/>
    <mergeCell ref="CP1789:CQ1789"/>
    <mergeCell ref="CR1789:CS1789"/>
    <mergeCell ref="CT1789:CU1789"/>
    <mergeCell ref="CV1789:CW1789"/>
    <mergeCell ref="CP1790:CQ1790"/>
    <mergeCell ref="CR1790:CS1790"/>
    <mergeCell ref="CT1790:CU1790"/>
    <mergeCell ref="CV1790:CW1790"/>
    <mergeCell ref="CP1787:CQ1787"/>
    <mergeCell ref="CR1787:CS1787"/>
    <mergeCell ref="CT1787:CU1787"/>
    <mergeCell ref="CV1787:CW1787"/>
    <mergeCell ref="CP1788:CQ1788"/>
    <mergeCell ref="CR1788:CS1788"/>
    <mergeCell ref="CT1788:CU1788"/>
    <mergeCell ref="CV1788:CW1788"/>
    <mergeCell ref="CP1785:CQ1785"/>
    <mergeCell ref="CR1785:CS1785"/>
    <mergeCell ref="CT1785:CU1785"/>
    <mergeCell ref="CV1785:CW1785"/>
    <mergeCell ref="CP1786:CQ1786"/>
    <mergeCell ref="CR1786:CS1786"/>
    <mergeCell ref="CT1786:CU1786"/>
    <mergeCell ref="CV1786:CW1786"/>
    <mergeCell ref="CP1783:CQ1783"/>
    <mergeCell ref="CR1783:CS1783"/>
    <mergeCell ref="CT1783:CU1783"/>
    <mergeCell ref="CV1783:CW1783"/>
    <mergeCell ref="CP1784:CQ1784"/>
    <mergeCell ref="CR1784:CS1784"/>
    <mergeCell ref="CT1784:CU1784"/>
    <mergeCell ref="CV1784:CW1784"/>
    <mergeCell ref="CP1781:CQ1781"/>
    <mergeCell ref="CR1781:CS1781"/>
    <mergeCell ref="CT1781:CU1781"/>
    <mergeCell ref="CV1781:CW1781"/>
    <mergeCell ref="CP1782:CQ1782"/>
    <mergeCell ref="CR1782:CS1782"/>
    <mergeCell ref="CT1782:CU1782"/>
    <mergeCell ref="CV1782:CW1782"/>
    <mergeCell ref="CP1779:CQ1779"/>
    <mergeCell ref="CR1779:CS1779"/>
    <mergeCell ref="CT1779:CU1779"/>
    <mergeCell ref="CV1779:CW1779"/>
    <mergeCell ref="CP1780:CQ1780"/>
    <mergeCell ref="CR1780:CS1780"/>
    <mergeCell ref="CT1780:CU1780"/>
    <mergeCell ref="CV1780:CW1780"/>
    <mergeCell ref="CP1777:CQ1777"/>
    <mergeCell ref="CR1777:CS1777"/>
    <mergeCell ref="CT1777:CU1777"/>
    <mergeCell ref="CV1777:CW1777"/>
    <mergeCell ref="CP1778:CQ1778"/>
    <mergeCell ref="CR1778:CS1778"/>
    <mergeCell ref="CT1778:CU1778"/>
    <mergeCell ref="CV1778:CW1778"/>
    <mergeCell ref="CP1775:CQ1775"/>
    <mergeCell ref="CR1775:CS1775"/>
    <mergeCell ref="CT1775:CU1775"/>
    <mergeCell ref="CV1775:CW1775"/>
    <mergeCell ref="CP1776:CQ1776"/>
    <mergeCell ref="CR1776:CS1776"/>
    <mergeCell ref="CT1776:CU1776"/>
    <mergeCell ref="CV1776:CW1776"/>
    <mergeCell ref="CP1773:CQ1773"/>
    <mergeCell ref="CR1773:CS1773"/>
    <mergeCell ref="CT1773:CU1773"/>
    <mergeCell ref="CV1773:CW1773"/>
    <mergeCell ref="CP1774:CQ1774"/>
    <mergeCell ref="CR1774:CS1774"/>
    <mergeCell ref="CT1774:CU1774"/>
    <mergeCell ref="CV1774:CW1774"/>
    <mergeCell ref="CF1871:CG1871"/>
    <mergeCell ref="CH1871:CI1871"/>
    <mergeCell ref="CJ1871:CK1871"/>
    <mergeCell ref="CL1871:CM1871"/>
    <mergeCell ref="CF1872:CG1872"/>
    <mergeCell ref="CH1872:CI1872"/>
    <mergeCell ref="CJ1872:CK1872"/>
    <mergeCell ref="CL1872:CM1872"/>
    <mergeCell ref="CF1869:CG1869"/>
    <mergeCell ref="CH1869:CI1869"/>
    <mergeCell ref="CJ1869:CK1869"/>
    <mergeCell ref="CL1869:CM1869"/>
    <mergeCell ref="CF1870:CG1870"/>
    <mergeCell ref="CH1870:CI1870"/>
    <mergeCell ref="CJ1870:CK1870"/>
    <mergeCell ref="CL1870:CM1870"/>
    <mergeCell ref="CF1867:CG1867"/>
    <mergeCell ref="CH1867:CI1867"/>
    <mergeCell ref="CJ1867:CK1867"/>
    <mergeCell ref="CL1867:CM1867"/>
    <mergeCell ref="CF1868:CG1868"/>
    <mergeCell ref="CH1868:CI1868"/>
    <mergeCell ref="CJ1868:CK1868"/>
    <mergeCell ref="CL1868:CM1868"/>
    <mergeCell ref="CF1865:CG1865"/>
    <mergeCell ref="CH1865:CI1865"/>
    <mergeCell ref="CJ1865:CK1865"/>
    <mergeCell ref="CL1865:CM1865"/>
    <mergeCell ref="CF1866:CG1866"/>
    <mergeCell ref="CH1866:CI1866"/>
    <mergeCell ref="CJ1866:CK1866"/>
    <mergeCell ref="CL1866:CM1866"/>
    <mergeCell ref="CF1863:CG1863"/>
    <mergeCell ref="CH1863:CI1863"/>
    <mergeCell ref="CJ1863:CK1863"/>
    <mergeCell ref="CL1863:CM1863"/>
    <mergeCell ref="CF1864:CG1864"/>
    <mergeCell ref="CH1864:CI1864"/>
    <mergeCell ref="CJ1864:CK1864"/>
    <mergeCell ref="CL1864:CM1864"/>
    <mergeCell ref="CF1861:CG1861"/>
    <mergeCell ref="CH1861:CI1861"/>
    <mergeCell ref="CJ1861:CK1861"/>
    <mergeCell ref="CL1861:CM1861"/>
    <mergeCell ref="CF1862:CG1862"/>
    <mergeCell ref="CH1862:CI1862"/>
    <mergeCell ref="CJ1862:CK1862"/>
    <mergeCell ref="CL1862:CM1862"/>
    <mergeCell ref="CF1859:CG1859"/>
    <mergeCell ref="CH1859:CI1859"/>
    <mergeCell ref="CJ1859:CK1859"/>
    <mergeCell ref="CL1859:CM1859"/>
    <mergeCell ref="CF1860:CG1860"/>
    <mergeCell ref="CH1860:CI1860"/>
    <mergeCell ref="CJ1860:CK1860"/>
    <mergeCell ref="CL1860:CM1860"/>
    <mergeCell ref="CF1857:CG1857"/>
    <mergeCell ref="CH1857:CI1857"/>
    <mergeCell ref="CJ1857:CK1857"/>
    <mergeCell ref="CL1857:CM1857"/>
    <mergeCell ref="CF1858:CG1858"/>
    <mergeCell ref="CH1858:CI1858"/>
    <mergeCell ref="CJ1858:CK1858"/>
    <mergeCell ref="CL1858:CM1858"/>
    <mergeCell ref="CF1855:CG1855"/>
    <mergeCell ref="CH1855:CI1855"/>
    <mergeCell ref="CJ1855:CK1855"/>
    <mergeCell ref="CL1855:CM1855"/>
    <mergeCell ref="CF1856:CG1856"/>
    <mergeCell ref="CH1856:CI1856"/>
    <mergeCell ref="CJ1856:CK1856"/>
    <mergeCell ref="CL1856:CM1856"/>
    <mergeCell ref="CF1853:CG1853"/>
    <mergeCell ref="CH1853:CI1853"/>
    <mergeCell ref="CJ1853:CK1853"/>
    <mergeCell ref="CL1853:CM1853"/>
    <mergeCell ref="CF1854:CG1854"/>
    <mergeCell ref="CH1854:CI1854"/>
    <mergeCell ref="CJ1854:CK1854"/>
    <mergeCell ref="CL1854:CM1854"/>
    <mergeCell ref="CF1851:CG1851"/>
    <mergeCell ref="CH1851:CI1851"/>
    <mergeCell ref="CJ1851:CK1851"/>
    <mergeCell ref="CL1851:CM1851"/>
    <mergeCell ref="CF1852:CG1852"/>
    <mergeCell ref="CH1852:CI1852"/>
    <mergeCell ref="CJ1852:CK1852"/>
    <mergeCell ref="CL1852:CM1852"/>
    <mergeCell ref="CF1849:CG1849"/>
    <mergeCell ref="CH1849:CI1849"/>
    <mergeCell ref="CJ1849:CK1849"/>
    <mergeCell ref="CL1849:CM1849"/>
    <mergeCell ref="CF1850:CG1850"/>
    <mergeCell ref="CH1850:CI1850"/>
    <mergeCell ref="CJ1850:CK1850"/>
    <mergeCell ref="CL1850:CM1850"/>
    <mergeCell ref="CF1847:CG1847"/>
    <mergeCell ref="CH1847:CI1847"/>
    <mergeCell ref="CJ1847:CK1847"/>
    <mergeCell ref="CL1847:CM1847"/>
    <mergeCell ref="CF1848:CG1848"/>
    <mergeCell ref="CH1848:CI1848"/>
    <mergeCell ref="CJ1848:CK1848"/>
    <mergeCell ref="CL1848:CM1848"/>
    <mergeCell ref="CF1845:CG1845"/>
    <mergeCell ref="CH1845:CI1845"/>
    <mergeCell ref="CJ1845:CK1845"/>
    <mergeCell ref="CL1845:CM1845"/>
    <mergeCell ref="CF1846:CG1846"/>
    <mergeCell ref="CH1846:CI1846"/>
    <mergeCell ref="CJ1846:CK1846"/>
    <mergeCell ref="CL1846:CM1846"/>
    <mergeCell ref="CF1843:CG1843"/>
    <mergeCell ref="CH1843:CI1843"/>
    <mergeCell ref="CJ1843:CK1843"/>
    <mergeCell ref="CL1843:CM1843"/>
    <mergeCell ref="CF1844:CG1844"/>
    <mergeCell ref="CH1844:CI1844"/>
    <mergeCell ref="CJ1844:CK1844"/>
    <mergeCell ref="CL1844:CM1844"/>
    <mergeCell ref="CF1841:CG1841"/>
    <mergeCell ref="CH1841:CI1841"/>
    <mergeCell ref="CJ1841:CK1841"/>
    <mergeCell ref="CL1841:CM1841"/>
    <mergeCell ref="CF1842:CG1842"/>
    <mergeCell ref="CH1842:CI1842"/>
    <mergeCell ref="CJ1842:CK1842"/>
    <mergeCell ref="CL1842:CM1842"/>
    <mergeCell ref="CF1839:CG1839"/>
    <mergeCell ref="CH1839:CI1839"/>
    <mergeCell ref="CJ1839:CK1839"/>
    <mergeCell ref="CL1839:CM1839"/>
    <mergeCell ref="CF1840:CG1840"/>
    <mergeCell ref="CH1840:CI1840"/>
    <mergeCell ref="CJ1840:CK1840"/>
    <mergeCell ref="CL1840:CM1840"/>
    <mergeCell ref="CF1837:CG1837"/>
    <mergeCell ref="CH1837:CI1837"/>
    <mergeCell ref="CJ1837:CK1837"/>
    <mergeCell ref="CL1837:CM1837"/>
    <mergeCell ref="CF1838:CG1838"/>
    <mergeCell ref="CH1838:CI1838"/>
    <mergeCell ref="CJ1838:CK1838"/>
    <mergeCell ref="CL1838:CM1838"/>
    <mergeCell ref="CF1835:CG1835"/>
    <mergeCell ref="CH1835:CI1835"/>
    <mergeCell ref="CJ1835:CK1835"/>
    <mergeCell ref="CL1835:CM1835"/>
    <mergeCell ref="CF1836:CG1836"/>
    <mergeCell ref="CH1836:CI1836"/>
    <mergeCell ref="CJ1836:CK1836"/>
    <mergeCell ref="CL1836:CM1836"/>
    <mergeCell ref="CF1833:CG1833"/>
    <mergeCell ref="CH1833:CI1833"/>
    <mergeCell ref="CJ1833:CK1833"/>
    <mergeCell ref="CL1833:CM1833"/>
    <mergeCell ref="CF1834:CG1834"/>
    <mergeCell ref="CH1834:CI1834"/>
    <mergeCell ref="CJ1834:CK1834"/>
    <mergeCell ref="CL1834:CM1834"/>
    <mergeCell ref="CF1831:CG1831"/>
    <mergeCell ref="CH1831:CI1831"/>
    <mergeCell ref="CJ1831:CK1831"/>
    <mergeCell ref="CL1831:CM1831"/>
    <mergeCell ref="CF1832:CG1832"/>
    <mergeCell ref="CH1832:CI1832"/>
    <mergeCell ref="CJ1832:CK1832"/>
    <mergeCell ref="CL1832:CM1832"/>
    <mergeCell ref="CF1829:CG1829"/>
    <mergeCell ref="CH1829:CI1829"/>
    <mergeCell ref="CJ1829:CK1829"/>
    <mergeCell ref="CL1829:CM1829"/>
    <mergeCell ref="CF1830:CG1830"/>
    <mergeCell ref="CH1830:CI1830"/>
    <mergeCell ref="CJ1830:CK1830"/>
    <mergeCell ref="CL1830:CM1830"/>
    <mergeCell ref="CF1827:CG1827"/>
    <mergeCell ref="CH1827:CI1827"/>
    <mergeCell ref="CJ1827:CK1827"/>
    <mergeCell ref="CL1827:CM1827"/>
    <mergeCell ref="CF1828:CG1828"/>
    <mergeCell ref="CH1828:CI1828"/>
    <mergeCell ref="CJ1828:CK1828"/>
    <mergeCell ref="CL1828:CM1828"/>
    <mergeCell ref="CF1825:CG1825"/>
    <mergeCell ref="CH1825:CI1825"/>
    <mergeCell ref="CJ1825:CK1825"/>
    <mergeCell ref="CL1825:CM1825"/>
    <mergeCell ref="CF1826:CG1826"/>
    <mergeCell ref="CH1826:CI1826"/>
    <mergeCell ref="CJ1826:CK1826"/>
    <mergeCell ref="CL1826:CM1826"/>
    <mergeCell ref="CF1823:CG1823"/>
    <mergeCell ref="CH1823:CI1823"/>
    <mergeCell ref="CJ1823:CK1823"/>
    <mergeCell ref="CL1823:CM1823"/>
    <mergeCell ref="CF1824:CG1824"/>
    <mergeCell ref="CH1824:CI1824"/>
    <mergeCell ref="CJ1824:CK1824"/>
    <mergeCell ref="CL1824:CM1824"/>
    <mergeCell ref="CF1821:CG1821"/>
    <mergeCell ref="CH1821:CI1821"/>
    <mergeCell ref="CJ1821:CK1821"/>
    <mergeCell ref="CL1821:CM1821"/>
    <mergeCell ref="CF1822:CG1822"/>
    <mergeCell ref="CH1822:CI1822"/>
    <mergeCell ref="CJ1822:CK1822"/>
    <mergeCell ref="CL1822:CM1822"/>
    <mergeCell ref="CF1819:CG1819"/>
    <mergeCell ref="CH1819:CI1819"/>
    <mergeCell ref="CJ1819:CK1819"/>
    <mergeCell ref="CL1819:CM1819"/>
    <mergeCell ref="CF1820:CG1820"/>
    <mergeCell ref="CH1820:CI1820"/>
    <mergeCell ref="CJ1820:CK1820"/>
    <mergeCell ref="CL1820:CM1820"/>
    <mergeCell ref="CF1817:CG1817"/>
    <mergeCell ref="CH1817:CI1817"/>
    <mergeCell ref="CJ1817:CK1817"/>
    <mergeCell ref="CL1817:CM1817"/>
    <mergeCell ref="CF1818:CG1818"/>
    <mergeCell ref="CH1818:CI1818"/>
    <mergeCell ref="CJ1818:CK1818"/>
    <mergeCell ref="CL1818:CM1818"/>
    <mergeCell ref="CF1815:CG1815"/>
    <mergeCell ref="CH1815:CI1815"/>
    <mergeCell ref="CJ1815:CK1815"/>
    <mergeCell ref="CL1815:CM1815"/>
    <mergeCell ref="CF1816:CG1816"/>
    <mergeCell ref="CH1816:CI1816"/>
    <mergeCell ref="CJ1816:CK1816"/>
    <mergeCell ref="CL1816:CM1816"/>
    <mergeCell ref="CF1813:CG1813"/>
    <mergeCell ref="CH1813:CI1813"/>
    <mergeCell ref="CJ1813:CK1813"/>
    <mergeCell ref="CL1813:CM1813"/>
    <mergeCell ref="CF1814:CG1814"/>
    <mergeCell ref="CH1814:CI1814"/>
    <mergeCell ref="CJ1814:CK1814"/>
    <mergeCell ref="CL1814:CM1814"/>
    <mergeCell ref="CF1811:CG1811"/>
    <mergeCell ref="CH1811:CI1811"/>
    <mergeCell ref="CJ1811:CK1811"/>
    <mergeCell ref="CL1811:CM1811"/>
    <mergeCell ref="CF1812:CG1812"/>
    <mergeCell ref="CH1812:CI1812"/>
    <mergeCell ref="CJ1812:CK1812"/>
    <mergeCell ref="CL1812:CM1812"/>
    <mergeCell ref="CF1809:CG1809"/>
    <mergeCell ref="CH1809:CI1809"/>
    <mergeCell ref="CJ1809:CK1809"/>
    <mergeCell ref="CL1809:CM1809"/>
    <mergeCell ref="CF1810:CG1810"/>
    <mergeCell ref="CH1810:CI1810"/>
    <mergeCell ref="CJ1810:CK1810"/>
    <mergeCell ref="CL1810:CM1810"/>
    <mergeCell ref="CF1807:CG1807"/>
    <mergeCell ref="CH1807:CI1807"/>
    <mergeCell ref="CJ1807:CK1807"/>
    <mergeCell ref="CL1807:CM1807"/>
    <mergeCell ref="CF1808:CG1808"/>
    <mergeCell ref="CH1808:CI1808"/>
    <mergeCell ref="CJ1808:CK1808"/>
    <mergeCell ref="CL1808:CM1808"/>
    <mergeCell ref="CF1805:CG1805"/>
    <mergeCell ref="CH1805:CI1805"/>
    <mergeCell ref="CJ1805:CK1805"/>
    <mergeCell ref="CL1805:CM1805"/>
    <mergeCell ref="CF1806:CG1806"/>
    <mergeCell ref="CH1806:CI1806"/>
    <mergeCell ref="CJ1806:CK1806"/>
    <mergeCell ref="CL1806:CM1806"/>
    <mergeCell ref="CF1803:CG1803"/>
    <mergeCell ref="CH1803:CI1803"/>
    <mergeCell ref="CJ1803:CK1803"/>
    <mergeCell ref="CL1803:CM1803"/>
    <mergeCell ref="CF1804:CG1804"/>
    <mergeCell ref="CH1804:CI1804"/>
    <mergeCell ref="CJ1804:CK1804"/>
    <mergeCell ref="CL1804:CM1804"/>
    <mergeCell ref="CF1801:CG1801"/>
    <mergeCell ref="CH1801:CI1801"/>
    <mergeCell ref="CJ1801:CK1801"/>
    <mergeCell ref="CL1801:CM1801"/>
    <mergeCell ref="CF1802:CG1802"/>
    <mergeCell ref="CH1802:CI1802"/>
    <mergeCell ref="CJ1802:CK1802"/>
    <mergeCell ref="CL1802:CM1802"/>
    <mergeCell ref="CF1799:CG1799"/>
    <mergeCell ref="CH1799:CI1799"/>
    <mergeCell ref="CJ1799:CK1799"/>
    <mergeCell ref="CL1799:CM1799"/>
    <mergeCell ref="CF1800:CG1800"/>
    <mergeCell ref="CH1800:CI1800"/>
    <mergeCell ref="CJ1800:CK1800"/>
    <mergeCell ref="CL1800:CM1800"/>
    <mergeCell ref="CF1797:CG1797"/>
    <mergeCell ref="CH1797:CI1797"/>
    <mergeCell ref="CJ1797:CK1797"/>
    <mergeCell ref="CL1797:CM1797"/>
    <mergeCell ref="CF1798:CG1798"/>
    <mergeCell ref="CH1798:CI1798"/>
    <mergeCell ref="CJ1798:CK1798"/>
    <mergeCell ref="CL1798:CM1798"/>
    <mergeCell ref="CF1795:CG1795"/>
    <mergeCell ref="CH1795:CI1795"/>
    <mergeCell ref="CJ1795:CK1795"/>
    <mergeCell ref="CL1795:CM1795"/>
    <mergeCell ref="CF1796:CG1796"/>
    <mergeCell ref="CH1796:CI1796"/>
    <mergeCell ref="CJ1796:CK1796"/>
    <mergeCell ref="CL1796:CM1796"/>
    <mergeCell ref="CF1793:CG1793"/>
    <mergeCell ref="CH1793:CI1793"/>
    <mergeCell ref="CJ1793:CK1793"/>
    <mergeCell ref="CL1793:CM1793"/>
    <mergeCell ref="CF1794:CG1794"/>
    <mergeCell ref="CH1794:CI1794"/>
    <mergeCell ref="CJ1794:CK1794"/>
    <mergeCell ref="CL1794:CM1794"/>
    <mergeCell ref="CF1791:CG1791"/>
    <mergeCell ref="CH1791:CI1791"/>
    <mergeCell ref="CJ1791:CK1791"/>
    <mergeCell ref="CL1791:CM1791"/>
    <mergeCell ref="CF1792:CG1792"/>
    <mergeCell ref="CH1792:CI1792"/>
    <mergeCell ref="CJ1792:CK1792"/>
    <mergeCell ref="CL1792:CM1792"/>
    <mergeCell ref="CF1789:CG1789"/>
    <mergeCell ref="CH1789:CI1789"/>
    <mergeCell ref="CJ1789:CK1789"/>
    <mergeCell ref="CL1789:CM1789"/>
    <mergeCell ref="CF1790:CG1790"/>
    <mergeCell ref="CH1790:CI1790"/>
    <mergeCell ref="CJ1790:CK1790"/>
    <mergeCell ref="CL1790:CM1790"/>
    <mergeCell ref="CF1787:CG1787"/>
    <mergeCell ref="CH1787:CI1787"/>
    <mergeCell ref="CJ1787:CK1787"/>
    <mergeCell ref="CL1787:CM1787"/>
    <mergeCell ref="CF1788:CG1788"/>
    <mergeCell ref="CH1788:CI1788"/>
    <mergeCell ref="CJ1788:CK1788"/>
    <mergeCell ref="CL1788:CM1788"/>
    <mergeCell ref="CF1785:CG1785"/>
    <mergeCell ref="CH1785:CI1785"/>
    <mergeCell ref="CJ1785:CK1785"/>
    <mergeCell ref="CL1785:CM1785"/>
    <mergeCell ref="CF1786:CG1786"/>
    <mergeCell ref="CH1786:CI1786"/>
    <mergeCell ref="CJ1786:CK1786"/>
    <mergeCell ref="CL1786:CM1786"/>
    <mergeCell ref="CF1783:CG1783"/>
    <mergeCell ref="CH1783:CI1783"/>
    <mergeCell ref="CJ1783:CK1783"/>
    <mergeCell ref="CL1783:CM1783"/>
    <mergeCell ref="CF1784:CG1784"/>
    <mergeCell ref="CH1784:CI1784"/>
    <mergeCell ref="CJ1784:CK1784"/>
    <mergeCell ref="CL1784:CM1784"/>
    <mergeCell ref="CF1781:CG1781"/>
    <mergeCell ref="CH1781:CI1781"/>
    <mergeCell ref="CJ1781:CK1781"/>
    <mergeCell ref="CL1781:CM1781"/>
    <mergeCell ref="CF1782:CG1782"/>
    <mergeCell ref="CH1782:CI1782"/>
    <mergeCell ref="CJ1782:CK1782"/>
    <mergeCell ref="CL1782:CM1782"/>
    <mergeCell ref="CF1779:CG1779"/>
    <mergeCell ref="CH1779:CI1779"/>
    <mergeCell ref="CJ1779:CK1779"/>
    <mergeCell ref="CL1779:CM1779"/>
    <mergeCell ref="CF1780:CG1780"/>
    <mergeCell ref="CH1780:CI1780"/>
    <mergeCell ref="CJ1780:CK1780"/>
    <mergeCell ref="CL1780:CM1780"/>
    <mergeCell ref="CF1777:CG1777"/>
    <mergeCell ref="CH1777:CI1777"/>
    <mergeCell ref="CJ1777:CK1777"/>
    <mergeCell ref="CL1777:CM1777"/>
    <mergeCell ref="CF1778:CG1778"/>
    <mergeCell ref="CH1778:CI1778"/>
    <mergeCell ref="CJ1778:CK1778"/>
    <mergeCell ref="CL1778:CM1778"/>
    <mergeCell ref="CF1775:CG1775"/>
    <mergeCell ref="CH1775:CI1775"/>
    <mergeCell ref="CJ1775:CK1775"/>
    <mergeCell ref="CL1775:CM1775"/>
    <mergeCell ref="CF1776:CG1776"/>
    <mergeCell ref="CH1776:CI1776"/>
    <mergeCell ref="CJ1776:CK1776"/>
    <mergeCell ref="CL1776:CM1776"/>
    <mergeCell ref="CF1773:CG1773"/>
    <mergeCell ref="CH1773:CI1773"/>
    <mergeCell ref="CJ1773:CK1773"/>
    <mergeCell ref="CL1773:CM1773"/>
    <mergeCell ref="CF1774:CG1774"/>
    <mergeCell ref="CH1774:CI1774"/>
    <mergeCell ref="CJ1774:CK1774"/>
    <mergeCell ref="CL1774:CM1774"/>
    <mergeCell ref="BV1871:BW1871"/>
    <mergeCell ref="BX1871:BY1871"/>
    <mergeCell ref="BZ1871:CA1871"/>
    <mergeCell ref="CB1871:CC1871"/>
    <mergeCell ref="BV1865:BW1865"/>
    <mergeCell ref="BX1865:BY1865"/>
    <mergeCell ref="BZ1865:CA1865"/>
    <mergeCell ref="CB1865:CC1865"/>
    <mergeCell ref="BV1866:BW1866"/>
    <mergeCell ref="BX1866:BY1866"/>
    <mergeCell ref="BZ1866:CA1866"/>
    <mergeCell ref="CB1866:CC1866"/>
    <mergeCell ref="BV1863:BW1863"/>
    <mergeCell ref="BX1863:BY1863"/>
    <mergeCell ref="BZ1863:CA1863"/>
    <mergeCell ref="CB1863:CC1863"/>
    <mergeCell ref="BV1872:BW1872"/>
    <mergeCell ref="BX1872:BY1872"/>
    <mergeCell ref="BZ1872:CA1872"/>
    <mergeCell ref="CB1872:CC1872"/>
    <mergeCell ref="BV1869:BW1869"/>
    <mergeCell ref="BX1869:BY1869"/>
    <mergeCell ref="BZ1869:CA1869"/>
    <mergeCell ref="CB1869:CC1869"/>
    <mergeCell ref="BV1870:BW1870"/>
    <mergeCell ref="BX1870:BY1870"/>
    <mergeCell ref="BZ1870:CA1870"/>
    <mergeCell ref="CB1870:CC1870"/>
    <mergeCell ref="BV1867:BW1867"/>
    <mergeCell ref="BX1867:BY1867"/>
    <mergeCell ref="BZ1867:CA1867"/>
    <mergeCell ref="CB1867:CC1867"/>
    <mergeCell ref="BV1868:BW1868"/>
    <mergeCell ref="BX1868:BY1868"/>
    <mergeCell ref="BZ1868:CA1868"/>
    <mergeCell ref="CB1868:CC1868"/>
    <mergeCell ref="BV1864:BW1864"/>
    <mergeCell ref="BX1864:BY1864"/>
    <mergeCell ref="BZ1864:CA1864"/>
    <mergeCell ref="CB1864:CC1864"/>
    <mergeCell ref="BV1861:BW1861"/>
    <mergeCell ref="BX1861:BY1861"/>
    <mergeCell ref="BZ1861:CA1861"/>
    <mergeCell ref="CB1861:CC1861"/>
    <mergeCell ref="BV1862:BW1862"/>
    <mergeCell ref="BX1862:BY1862"/>
    <mergeCell ref="BZ1862:CA1862"/>
    <mergeCell ref="CB1862:CC1862"/>
    <mergeCell ref="BV1859:BW1859"/>
    <mergeCell ref="BX1859:BY1859"/>
    <mergeCell ref="BZ1859:CA1859"/>
    <mergeCell ref="CB1859:CC1859"/>
    <mergeCell ref="BV1860:BW1860"/>
    <mergeCell ref="BX1860:BY1860"/>
    <mergeCell ref="BZ1860:CA1860"/>
    <mergeCell ref="CB1860:CC1860"/>
    <mergeCell ref="BV1857:BW1857"/>
    <mergeCell ref="BX1857:BY1857"/>
    <mergeCell ref="BZ1857:CA1857"/>
    <mergeCell ref="CB1857:CC1857"/>
    <mergeCell ref="BV1858:BW1858"/>
    <mergeCell ref="BX1858:BY1858"/>
    <mergeCell ref="BZ1858:CA1858"/>
    <mergeCell ref="CB1858:CC1858"/>
    <mergeCell ref="BV1855:BW1855"/>
    <mergeCell ref="BX1855:BY1855"/>
    <mergeCell ref="BZ1855:CA1855"/>
    <mergeCell ref="CB1855:CC1855"/>
    <mergeCell ref="BV1856:BW1856"/>
    <mergeCell ref="BX1856:BY1856"/>
    <mergeCell ref="BZ1856:CA1856"/>
    <mergeCell ref="CB1856:CC1856"/>
    <mergeCell ref="BV1853:BW1853"/>
    <mergeCell ref="BX1853:BY1853"/>
    <mergeCell ref="BZ1853:CA1853"/>
    <mergeCell ref="CB1853:CC1853"/>
    <mergeCell ref="BV1854:BW1854"/>
    <mergeCell ref="BX1854:BY1854"/>
    <mergeCell ref="BZ1854:CA1854"/>
    <mergeCell ref="CB1854:CC1854"/>
    <mergeCell ref="BV1851:BW1851"/>
    <mergeCell ref="BX1851:BY1851"/>
    <mergeCell ref="BZ1851:CA1851"/>
    <mergeCell ref="CB1851:CC1851"/>
    <mergeCell ref="BV1852:BW1852"/>
    <mergeCell ref="BX1852:BY1852"/>
    <mergeCell ref="BZ1852:CA1852"/>
    <mergeCell ref="CB1852:CC1852"/>
    <mergeCell ref="BV1849:BW1849"/>
    <mergeCell ref="BX1849:BY1849"/>
    <mergeCell ref="BZ1849:CA1849"/>
    <mergeCell ref="CB1849:CC1849"/>
    <mergeCell ref="BV1850:BW1850"/>
    <mergeCell ref="BX1850:BY1850"/>
    <mergeCell ref="BZ1850:CA1850"/>
    <mergeCell ref="CB1850:CC1850"/>
    <mergeCell ref="BV1847:BW1847"/>
    <mergeCell ref="BX1847:BY1847"/>
    <mergeCell ref="BZ1847:CA1847"/>
    <mergeCell ref="CB1847:CC1847"/>
    <mergeCell ref="BV1848:BW1848"/>
    <mergeCell ref="BX1848:BY1848"/>
    <mergeCell ref="BZ1848:CA1848"/>
    <mergeCell ref="CB1848:CC1848"/>
    <mergeCell ref="BV1845:BW1845"/>
    <mergeCell ref="BX1845:BY1845"/>
    <mergeCell ref="BZ1845:CA1845"/>
    <mergeCell ref="CB1845:CC1845"/>
    <mergeCell ref="BV1846:BW1846"/>
    <mergeCell ref="BX1846:BY1846"/>
    <mergeCell ref="BZ1846:CA1846"/>
    <mergeCell ref="CB1846:CC1846"/>
    <mergeCell ref="BV1843:BW1843"/>
    <mergeCell ref="BX1843:BY1843"/>
    <mergeCell ref="BZ1843:CA1843"/>
    <mergeCell ref="CB1843:CC1843"/>
    <mergeCell ref="BV1844:BW1844"/>
    <mergeCell ref="BX1844:BY1844"/>
    <mergeCell ref="BZ1844:CA1844"/>
    <mergeCell ref="CB1844:CC1844"/>
    <mergeCell ref="BV1841:BW1841"/>
    <mergeCell ref="BX1841:BY1841"/>
    <mergeCell ref="BZ1841:CA1841"/>
    <mergeCell ref="CB1841:CC1841"/>
    <mergeCell ref="BV1842:BW1842"/>
    <mergeCell ref="BX1842:BY1842"/>
    <mergeCell ref="BZ1842:CA1842"/>
    <mergeCell ref="CB1842:CC1842"/>
    <mergeCell ref="BV1839:BW1839"/>
    <mergeCell ref="BX1839:BY1839"/>
    <mergeCell ref="BZ1839:CA1839"/>
    <mergeCell ref="CB1839:CC1839"/>
    <mergeCell ref="BV1840:BW1840"/>
    <mergeCell ref="BX1840:BY1840"/>
    <mergeCell ref="BZ1840:CA1840"/>
    <mergeCell ref="CB1840:CC1840"/>
    <mergeCell ref="BV1837:BW1837"/>
    <mergeCell ref="BX1837:BY1837"/>
    <mergeCell ref="BZ1837:CA1837"/>
    <mergeCell ref="CB1837:CC1837"/>
    <mergeCell ref="BV1838:BW1838"/>
    <mergeCell ref="BX1838:BY1838"/>
    <mergeCell ref="BZ1838:CA1838"/>
    <mergeCell ref="CB1838:CC1838"/>
    <mergeCell ref="BV1835:BW1835"/>
    <mergeCell ref="BX1835:BY1835"/>
    <mergeCell ref="BZ1835:CA1835"/>
    <mergeCell ref="CB1835:CC1835"/>
    <mergeCell ref="BV1836:BW1836"/>
    <mergeCell ref="BX1836:BY1836"/>
    <mergeCell ref="BZ1836:CA1836"/>
    <mergeCell ref="CB1836:CC1836"/>
    <mergeCell ref="BV1833:BW1833"/>
    <mergeCell ref="BX1833:BY1833"/>
    <mergeCell ref="BZ1833:CA1833"/>
    <mergeCell ref="CB1833:CC1833"/>
    <mergeCell ref="BV1834:BW1834"/>
    <mergeCell ref="BX1834:BY1834"/>
    <mergeCell ref="BZ1834:CA1834"/>
    <mergeCell ref="CB1834:CC1834"/>
    <mergeCell ref="BV1831:BW1831"/>
    <mergeCell ref="BX1831:BY1831"/>
    <mergeCell ref="BZ1831:CA1831"/>
    <mergeCell ref="CB1831:CC1831"/>
    <mergeCell ref="BV1832:BW1832"/>
    <mergeCell ref="BX1832:BY1832"/>
    <mergeCell ref="BZ1832:CA1832"/>
    <mergeCell ref="CB1832:CC1832"/>
    <mergeCell ref="BV1829:BW1829"/>
    <mergeCell ref="BX1829:BY1829"/>
    <mergeCell ref="BZ1829:CA1829"/>
    <mergeCell ref="CB1829:CC1829"/>
    <mergeCell ref="BV1830:BW1830"/>
    <mergeCell ref="BX1830:BY1830"/>
    <mergeCell ref="BZ1830:CA1830"/>
    <mergeCell ref="CB1830:CC1830"/>
    <mergeCell ref="BV1827:BW1827"/>
    <mergeCell ref="BX1827:BY1827"/>
    <mergeCell ref="BZ1827:CA1827"/>
    <mergeCell ref="CB1827:CC1827"/>
    <mergeCell ref="BV1828:BW1828"/>
    <mergeCell ref="BX1828:BY1828"/>
    <mergeCell ref="BZ1828:CA1828"/>
    <mergeCell ref="CB1828:CC1828"/>
    <mergeCell ref="BV1825:BW1825"/>
    <mergeCell ref="BX1825:BY1825"/>
    <mergeCell ref="BZ1825:CA1825"/>
    <mergeCell ref="CB1825:CC1825"/>
    <mergeCell ref="BV1826:BW1826"/>
    <mergeCell ref="BX1826:BY1826"/>
    <mergeCell ref="BZ1826:CA1826"/>
    <mergeCell ref="CB1826:CC1826"/>
    <mergeCell ref="BV1823:BW1823"/>
    <mergeCell ref="BX1823:BY1823"/>
    <mergeCell ref="BZ1823:CA1823"/>
    <mergeCell ref="CB1823:CC1823"/>
    <mergeCell ref="BV1824:BW1824"/>
    <mergeCell ref="BX1824:BY1824"/>
    <mergeCell ref="BZ1824:CA1824"/>
    <mergeCell ref="CB1824:CC1824"/>
    <mergeCell ref="BV1821:BW1821"/>
    <mergeCell ref="BX1821:BY1821"/>
    <mergeCell ref="BZ1821:CA1821"/>
    <mergeCell ref="CB1821:CC1821"/>
    <mergeCell ref="BV1822:BW1822"/>
    <mergeCell ref="BX1822:BY1822"/>
    <mergeCell ref="BZ1822:CA1822"/>
    <mergeCell ref="CB1822:CC1822"/>
    <mergeCell ref="BV1819:BW1819"/>
    <mergeCell ref="BX1819:BY1819"/>
    <mergeCell ref="BZ1819:CA1819"/>
    <mergeCell ref="CB1819:CC1819"/>
    <mergeCell ref="BV1820:BW1820"/>
    <mergeCell ref="BX1820:BY1820"/>
    <mergeCell ref="BZ1820:CA1820"/>
    <mergeCell ref="CB1820:CC1820"/>
    <mergeCell ref="BV1817:BW1817"/>
    <mergeCell ref="BX1817:BY1817"/>
    <mergeCell ref="BZ1817:CA1817"/>
    <mergeCell ref="CB1817:CC1817"/>
    <mergeCell ref="BV1818:BW1818"/>
    <mergeCell ref="BX1818:BY1818"/>
    <mergeCell ref="BZ1818:CA1818"/>
    <mergeCell ref="CB1818:CC1818"/>
    <mergeCell ref="BV1815:BW1815"/>
    <mergeCell ref="BX1815:BY1815"/>
    <mergeCell ref="BZ1815:CA1815"/>
    <mergeCell ref="CB1815:CC1815"/>
    <mergeCell ref="BV1816:BW1816"/>
    <mergeCell ref="BX1816:BY1816"/>
    <mergeCell ref="BZ1816:CA1816"/>
    <mergeCell ref="CB1816:CC1816"/>
    <mergeCell ref="BV1813:BW1813"/>
    <mergeCell ref="BX1813:BY1813"/>
    <mergeCell ref="BZ1813:CA1813"/>
    <mergeCell ref="CB1813:CC1813"/>
    <mergeCell ref="BV1814:BW1814"/>
    <mergeCell ref="BX1814:BY1814"/>
    <mergeCell ref="BZ1814:CA1814"/>
    <mergeCell ref="CB1814:CC1814"/>
    <mergeCell ref="BV1811:BW1811"/>
    <mergeCell ref="BX1811:BY1811"/>
    <mergeCell ref="BZ1811:CA1811"/>
    <mergeCell ref="CB1811:CC1811"/>
    <mergeCell ref="BV1812:BW1812"/>
    <mergeCell ref="BX1812:BY1812"/>
    <mergeCell ref="BZ1812:CA1812"/>
    <mergeCell ref="CB1812:CC1812"/>
    <mergeCell ref="BV1809:BW1809"/>
    <mergeCell ref="BX1809:BY1809"/>
    <mergeCell ref="BZ1809:CA1809"/>
    <mergeCell ref="CB1809:CC1809"/>
    <mergeCell ref="BV1810:BW1810"/>
    <mergeCell ref="BX1810:BY1810"/>
    <mergeCell ref="BZ1810:CA1810"/>
    <mergeCell ref="CB1810:CC1810"/>
    <mergeCell ref="BV1807:BW1807"/>
    <mergeCell ref="BX1807:BY1807"/>
    <mergeCell ref="BZ1807:CA1807"/>
    <mergeCell ref="CB1807:CC1807"/>
    <mergeCell ref="BV1808:BW1808"/>
    <mergeCell ref="BX1808:BY1808"/>
    <mergeCell ref="BZ1808:CA1808"/>
    <mergeCell ref="CB1808:CC1808"/>
    <mergeCell ref="BV1805:BW1805"/>
    <mergeCell ref="BX1805:BY1805"/>
    <mergeCell ref="BZ1805:CA1805"/>
    <mergeCell ref="CB1805:CC1805"/>
    <mergeCell ref="BV1806:BW1806"/>
    <mergeCell ref="BX1806:BY1806"/>
    <mergeCell ref="BZ1806:CA1806"/>
    <mergeCell ref="CB1806:CC1806"/>
    <mergeCell ref="BV1803:BW1803"/>
    <mergeCell ref="BX1803:BY1803"/>
    <mergeCell ref="BZ1803:CA1803"/>
    <mergeCell ref="CB1803:CC1803"/>
    <mergeCell ref="BV1804:BW1804"/>
    <mergeCell ref="BX1804:BY1804"/>
    <mergeCell ref="BZ1804:CA1804"/>
    <mergeCell ref="CB1804:CC1804"/>
    <mergeCell ref="BV1801:BW1801"/>
    <mergeCell ref="BX1801:BY1801"/>
    <mergeCell ref="BZ1801:CA1801"/>
    <mergeCell ref="CB1801:CC1801"/>
    <mergeCell ref="BV1802:BW1802"/>
    <mergeCell ref="BX1802:BY1802"/>
    <mergeCell ref="BZ1802:CA1802"/>
    <mergeCell ref="CB1802:CC1802"/>
    <mergeCell ref="BV1799:BW1799"/>
    <mergeCell ref="BX1799:BY1799"/>
    <mergeCell ref="BZ1799:CA1799"/>
    <mergeCell ref="CB1799:CC1799"/>
    <mergeCell ref="BV1800:BW1800"/>
    <mergeCell ref="BX1800:BY1800"/>
    <mergeCell ref="BZ1800:CA1800"/>
    <mergeCell ref="CB1800:CC1800"/>
    <mergeCell ref="BV1797:BW1797"/>
    <mergeCell ref="BX1797:BY1797"/>
    <mergeCell ref="BZ1797:CA1797"/>
    <mergeCell ref="CB1797:CC1797"/>
    <mergeCell ref="BV1798:BW1798"/>
    <mergeCell ref="BX1798:BY1798"/>
    <mergeCell ref="BZ1798:CA1798"/>
    <mergeCell ref="CB1798:CC1798"/>
    <mergeCell ref="BV1795:BW1795"/>
    <mergeCell ref="BX1795:BY1795"/>
    <mergeCell ref="BZ1795:CA1795"/>
    <mergeCell ref="CB1795:CC1795"/>
    <mergeCell ref="BV1796:BW1796"/>
    <mergeCell ref="BX1796:BY1796"/>
    <mergeCell ref="BZ1796:CA1796"/>
    <mergeCell ref="CB1796:CC1796"/>
    <mergeCell ref="BV1793:BW1793"/>
    <mergeCell ref="BX1793:BY1793"/>
    <mergeCell ref="BZ1793:CA1793"/>
    <mergeCell ref="CB1793:CC1793"/>
    <mergeCell ref="BV1794:BW1794"/>
    <mergeCell ref="BX1794:BY1794"/>
    <mergeCell ref="BZ1794:CA1794"/>
    <mergeCell ref="CB1794:CC1794"/>
    <mergeCell ref="BV1791:BW1791"/>
    <mergeCell ref="BX1791:BY1791"/>
    <mergeCell ref="BZ1791:CA1791"/>
    <mergeCell ref="CB1791:CC1791"/>
    <mergeCell ref="BV1792:BW1792"/>
    <mergeCell ref="BX1792:BY1792"/>
    <mergeCell ref="BZ1792:CA1792"/>
    <mergeCell ref="CB1792:CC1792"/>
    <mergeCell ref="BV1789:BW1789"/>
    <mergeCell ref="BX1789:BY1789"/>
    <mergeCell ref="BZ1789:CA1789"/>
    <mergeCell ref="CB1789:CC1789"/>
    <mergeCell ref="BV1790:BW1790"/>
    <mergeCell ref="BX1790:BY1790"/>
    <mergeCell ref="BZ1790:CA1790"/>
    <mergeCell ref="CB1790:CC1790"/>
    <mergeCell ref="BV1787:BW1787"/>
    <mergeCell ref="BX1787:BY1787"/>
    <mergeCell ref="BZ1787:CA1787"/>
    <mergeCell ref="CB1787:CC1787"/>
    <mergeCell ref="BV1788:BW1788"/>
    <mergeCell ref="BX1788:BY1788"/>
    <mergeCell ref="BZ1788:CA1788"/>
    <mergeCell ref="CB1788:CC1788"/>
    <mergeCell ref="BV1785:BW1785"/>
    <mergeCell ref="BX1785:BY1785"/>
    <mergeCell ref="BZ1785:CA1785"/>
    <mergeCell ref="CB1785:CC1785"/>
    <mergeCell ref="BV1786:BW1786"/>
    <mergeCell ref="BX1786:BY1786"/>
    <mergeCell ref="BZ1786:CA1786"/>
    <mergeCell ref="CB1786:CC1786"/>
    <mergeCell ref="BV1783:BW1783"/>
    <mergeCell ref="BX1783:BY1783"/>
    <mergeCell ref="BZ1783:CA1783"/>
    <mergeCell ref="CB1783:CC1783"/>
    <mergeCell ref="BV1784:BW1784"/>
    <mergeCell ref="BX1784:BY1784"/>
    <mergeCell ref="BZ1784:CA1784"/>
    <mergeCell ref="CB1784:CC1784"/>
    <mergeCell ref="BV1781:BW1781"/>
    <mergeCell ref="BX1781:BY1781"/>
    <mergeCell ref="BZ1781:CA1781"/>
    <mergeCell ref="CB1781:CC1781"/>
    <mergeCell ref="BV1782:BW1782"/>
    <mergeCell ref="BX1782:BY1782"/>
    <mergeCell ref="BZ1782:CA1782"/>
    <mergeCell ref="CB1782:CC1782"/>
    <mergeCell ref="BV1779:BW1779"/>
    <mergeCell ref="BX1779:BY1779"/>
    <mergeCell ref="BZ1779:CA1779"/>
    <mergeCell ref="CB1779:CC1779"/>
    <mergeCell ref="BV1780:BW1780"/>
    <mergeCell ref="BX1780:BY1780"/>
    <mergeCell ref="BZ1780:CA1780"/>
    <mergeCell ref="CB1780:CC1780"/>
    <mergeCell ref="BV1777:BW1777"/>
    <mergeCell ref="BX1777:BY1777"/>
    <mergeCell ref="BZ1777:CA1777"/>
    <mergeCell ref="CB1777:CC1777"/>
    <mergeCell ref="BV1778:BW1778"/>
    <mergeCell ref="BX1778:BY1778"/>
    <mergeCell ref="BZ1778:CA1778"/>
    <mergeCell ref="CB1778:CC1778"/>
    <mergeCell ref="BV1775:BW1775"/>
    <mergeCell ref="BX1775:BY1775"/>
    <mergeCell ref="BZ1775:CA1775"/>
    <mergeCell ref="CB1775:CC1775"/>
    <mergeCell ref="BV1776:BW1776"/>
    <mergeCell ref="BX1776:BY1776"/>
    <mergeCell ref="BZ1776:CA1776"/>
    <mergeCell ref="CB1776:CC1776"/>
    <mergeCell ref="BV1773:BW1773"/>
    <mergeCell ref="BX1773:BY1773"/>
    <mergeCell ref="BZ1773:CA1773"/>
    <mergeCell ref="CB1773:CC1773"/>
    <mergeCell ref="BV1774:BW1774"/>
    <mergeCell ref="BX1774:BY1774"/>
    <mergeCell ref="BZ1774:CA1774"/>
    <mergeCell ref="CB1774:CC1774"/>
    <mergeCell ref="BL1871:BM1871"/>
    <mergeCell ref="BN1871:BO1871"/>
    <mergeCell ref="BP1871:BQ1871"/>
    <mergeCell ref="BR1871:BS1871"/>
    <mergeCell ref="BL1872:BM1872"/>
    <mergeCell ref="BN1872:BO1872"/>
    <mergeCell ref="BP1872:BQ1872"/>
    <mergeCell ref="BR1872:BS1872"/>
    <mergeCell ref="BL1869:BM1869"/>
    <mergeCell ref="BN1869:BO1869"/>
    <mergeCell ref="BP1869:BQ1869"/>
    <mergeCell ref="BR1869:BS1869"/>
    <mergeCell ref="BL1870:BM1870"/>
    <mergeCell ref="BN1870:BO1870"/>
    <mergeCell ref="BP1870:BQ1870"/>
    <mergeCell ref="BR1870:BS1870"/>
    <mergeCell ref="BL1867:BM1867"/>
    <mergeCell ref="BN1867:BO1867"/>
    <mergeCell ref="BP1867:BQ1867"/>
    <mergeCell ref="BR1867:BS1867"/>
    <mergeCell ref="BL1868:BM1868"/>
    <mergeCell ref="BN1868:BO1868"/>
    <mergeCell ref="BP1868:BQ1868"/>
    <mergeCell ref="BR1868:BS1868"/>
    <mergeCell ref="BL1865:BM1865"/>
    <mergeCell ref="BN1865:BO1865"/>
    <mergeCell ref="BP1865:BQ1865"/>
    <mergeCell ref="BR1865:BS1865"/>
    <mergeCell ref="BL1866:BM1866"/>
    <mergeCell ref="BN1866:BO1866"/>
    <mergeCell ref="BP1866:BQ1866"/>
    <mergeCell ref="BR1866:BS1866"/>
    <mergeCell ref="BL1863:BM1863"/>
    <mergeCell ref="BN1863:BO1863"/>
    <mergeCell ref="BP1863:BQ1863"/>
    <mergeCell ref="BR1863:BS1863"/>
    <mergeCell ref="BL1864:BM1864"/>
    <mergeCell ref="BN1864:BO1864"/>
    <mergeCell ref="BP1864:BQ1864"/>
    <mergeCell ref="BR1864:BS1864"/>
    <mergeCell ref="BL1861:BM1861"/>
    <mergeCell ref="BN1861:BO1861"/>
    <mergeCell ref="BP1861:BQ1861"/>
    <mergeCell ref="BR1861:BS1861"/>
    <mergeCell ref="BL1862:BM1862"/>
    <mergeCell ref="BN1862:BO1862"/>
    <mergeCell ref="BP1862:BQ1862"/>
    <mergeCell ref="BR1862:BS1862"/>
    <mergeCell ref="BL1859:BM1859"/>
    <mergeCell ref="BN1859:BO1859"/>
    <mergeCell ref="BP1859:BQ1859"/>
    <mergeCell ref="BR1859:BS1859"/>
    <mergeCell ref="BL1860:BM1860"/>
    <mergeCell ref="BN1860:BO1860"/>
    <mergeCell ref="BP1860:BQ1860"/>
    <mergeCell ref="BR1860:BS1860"/>
    <mergeCell ref="BL1857:BM1857"/>
    <mergeCell ref="BN1857:BO1857"/>
    <mergeCell ref="BP1857:BQ1857"/>
    <mergeCell ref="BR1857:BS1857"/>
    <mergeCell ref="BL1858:BM1858"/>
    <mergeCell ref="BN1858:BO1858"/>
    <mergeCell ref="BP1858:BQ1858"/>
    <mergeCell ref="BR1858:BS1858"/>
    <mergeCell ref="BL1855:BM1855"/>
    <mergeCell ref="BN1855:BO1855"/>
    <mergeCell ref="BP1855:BQ1855"/>
    <mergeCell ref="BR1855:BS1855"/>
    <mergeCell ref="BL1856:BM1856"/>
    <mergeCell ref="BN1856:BO1856"/>
    <mergeCell ref="BP1856:BQ1856"/>
    <mergeCell ref="BR1856:BS1856"/>
    <mergeCell ref="BL1853:BM1853"/>
    <mergeCell ref="BN1853:BO1853"/>
    <mergeCell ref="BP1853:BQ1853"/>
    <mergeCell ref="BR1853:BS1853"/>
    <mergeCell ref="BL1854:BM1854"/>
    <mergeCell ref="BN1854:BO1854"/>
    <mergeCell ref="BP1854:BQ1854"/>
    <mergeCell ref="BR1854:BS1854"/>
    <mergeCell ref="BL1851:BM1851"/>
    <mergeCell ref="BN1851:BO1851"/>
    <mergeCell ref="BP1851:BQ1851"/>
    <mergeCell ref="BR1851:BS1851"/>
    <mergeCell ref="BL1852:BM1852"/>
    <mergeCell ref="BN1852:BO1852"/>
    <mergeCell ref="BP1852:BQ1852"/>
    <mergeCell ref="BR1852:BS1852"/>
    <mergeCell ref="BL1849:BM1849"/>
    <mergeCell ref="BN1849:BO1849"/>
    <mergeCell ref="BP1849:BQ1849"/>
    <mergeCell ref="BR1849:BS1849"/>
    <mergeCell ref="BL1850:BM1850"/>
    <mergeCell ref="BN1850:BO1850"/>
    <mergeCell ref="BP1850:BQ1850"/>
    <mergeCell ref="BR1850:BS1850"/>
    <mergeCell ref="BL1847:BM1847"/>
    <mergeCell ref="BN1847:BO1847"/>
    <mergeCell ref="BP1847:BQ1847"/>
    <mergeCell ref="BR1847:BS1847"/>
    <mergeCell ref="BL1848:BM1848"/>
    <mergeCell ref="BN1848:BO1848"/>
    <mergeCell ref="BP1848:BQ1848"/>
    <mergeCell ref="BR1848:BS1848"/>
    <mergeCell ref="BL1845:BM1845"/>
    <mergeCell ref="BN1845:BO1845"/>
    <mergeCell ref="BP1845:BQ1845"/>
    <mergeCell ref="BR1845:BS1845"/>
    <mergeCell ref="BL1846:BM1846"/>
    <mergeCell ref="BN1846:BO1846"/>
    <mergeCell ref="BP1846:BQ1846"/>
    <mergeCell ref="BR1846:BS1846"/>
    <mergeCell ref="BL1843:BM1843"/>
    <mergeCell ref="BN1843:BO1843"/>
    <mergeCell ref="BP1843:BQ1843"/>
    <mergeCell ref="BR1843:BS1843"/>
    <mergeCell ref="BL1844:BM1844"/>
    <mergeCell ref="BN1844:BO1844"/>
    <mergeCell ref="BP1844:BQ1844"/>
    <mergeCell ref="BR1844:BS1844"/>
    <mergeCell ref="BL1841:BM1841"/>
    <mergeCell ref="BN1841:BO1841"/>
    <mergeCell ref="BP1841:BQ1841"/>
    <mergeCell ref="BR1841:BS1841"/>
    <mergeCell ref="BL1842:BM1842"/>
    <mergeCell ref="BN1842:BO1842"/>
    <mergeCell ref="BP1842:BQ1842"/>
    <mergeCell ref="BR1842:BS1842"/>
    <mergeCell ref="BL1839:BM1839"/>
    <mergeCell ref="BN1839:BO1839"/>
    <mergeCell ref="BP1839:BQ1839"/>
    <mergeCell ref="BR1839:BS1839"/>
    <mergeCell ref="BL1840:BM1840"/>
    <mergeCell ref="BN1840:BO1840"/>
    <mergeCell ref="BP1840:BQ1840"/>
    <mergeCell ref="BR1840:BS1840"/>
    <mergeCell ref="BL1837:BM1837"/>
    <mergeCell ref="BN1837:BO1837"/>
    <mergeCell ref="BP1837:BQ1837"/>
    <mergeCell ref="BR1837:BS1837"/>
    <mergeCell ref="BL1838:BM1838"/>
    <mergeCell ref="BN1838:BO1838"/>
    <mergeCell ref="BP1838:BQ1838"/>
    <mergeCell ref="BR1838:BS1838"/>
    <mergeCell ref="BL1835:BM1835"/>
    <mergeCell ref="BN1835:BO1835"/>
    <mergeCell ref="BP1835:BQ1835"/>
    <mergeCell ref="BR1835:BS1835"/>
    <mergeCell ref="BL1836:BM1836"/>
    <mergeCell ref="BN1836:BO1836"/>
    <mergeCell ref="BP1836:BQ1836"/>
    <mergeCell ref="BR1836:BS1836"/>
    <mergeCell ref="BL1833:BM1833"/>
    <mergeCell ref="BN1833:BO1833"/>
    <mergeCell ref="BP1833:BQ1833"/>
    <mergeCell ref="BR1833:BS1833"/>
    <mergeCell ref="BL1834:BM1834"/>
    <mergeCell ref="BN1834:BO1834"/>
    <mergeCell ref="BP1834:BQ1834"/>
    <mergeCell ref="BR1834:BS1834"/>
    <mergeCell ref="BL1831:BM1831"/>
    <mergeCell ref="BN1831:BO1831"/>
    <mergeCell ref="BP1831:BQ1831"/>
    <mergeCell ref="BR1831:BS1831"/>
    <mergeCell ref="BL1832:BM1832"/>
    <mergeCell ref="BN1832:BO1832"/>
    <mergeCell ref="BP1832:BQ1832"/>
    <mergeCell ref="BR1832:BS1832"/>
    <mergeCell ref="BL1829:BM1829"/>
    <mergeCell ref="BN1829:BO1829"/>
    <mergeCell ref="BP1829:BQ1829"/>
    <mergeCell ref="BR1829:BS1829"/>
    <mergeCell ref="BL1830:BM1830"/>
    <mergeCell ref="BN1830:BO1830"/>
    <mergeCell ref="BP1830:BQ1830"/>
    <mergeCell ref="BR1830:BS1830"/>
    <mergeCell ref="BL1827:BM1827"/>
    <mergeCell ref="BN1827:BO1827"/>
    <mergeCell ref="BP1827:BQ1827"/>
    <mergeCell ref="BR1827:BS1827"/>
    <mergeCell ref="BL1828:BM1828"/>
    <mergeCell ref="BN1828:BO1828"/>
    <mergeCell ref="BP1828:BQ1828"/>
    <mergeCell ref="BR1828:BS1828"/>
    <mergeCell ref="BL1825:BM1825"/>
    <mergeCell ref="BN1825:BO1825"/>
    <mergeCell ref="BP1825:BQ1825"/>
    <mergeCell ref="BR1825:BS1825"/>
    <mergeCell ref="BL1826:BM1826"/>
    <mergeCell ref="BN1826:BO1826"/>
    <mergeCell ref="BP1826:BQ1826"/>
    <mergeCell ref="BR1826:BS1826"/>
    <mergeCell ref="BL1823:BM1823"/>
    <mergeCell ref="BN1823:BO1823"/>
    <mergeCell ref="BP1823:BQ1823"/>
    <mergeCell ref="BR1823:BS1823"/>
    <mergeCell ref="BL1824:BM1824"/>
    <mergeCell ref="BN1824:BO1824"/>
    <mergeCell ref="BP1824:BQ1824"/>
    <mergeCell ref="BR1824:BS1824"/>
    <mergeCell ref="BL1821:BM1821"/>
    <mergeCell ref="BN1821:BO1821"/>
    <mergeCell ref="BP1821:BQ1821"/>
    <mergeCell ref="BR1821:BS1821"/>
    <mergeCell ref="BL1822:BM1822"/>
    <mergeCell ref="BN1822:BO1822"/>
    <mergeCell ref="BP1822:BQ1822"/>
    <mergeCell ref="BR1822:BS1822"/>
    <mergeCell ref="BL1819:BM1819"/>
    <mergeCell ref="BN1819:BO1819"/>
    <mergeCell ref="BP1819:BQ1819"/>
    <mergeCell ref="BR1819:BS1819"/>
    <mergeCell ref="BL1820:BM1820"/>
    <mergeCell ref="BN1820:BO1820"/>
    <mergeCell ref="BP1820:BQ1820"/>
    <mergeCell ref="BR1820:BS1820"/>
    <mergeCell ref="BL1817:BM1817"/>
    <mergeCell ref="BN1817:BO1817"/>
    <mergeCell ref="BP1817:BQ1817"/>
    <mergeCell ref="BR1817:BS1817"/>
    <mergeCell ref="BL1818:BM1818"/>
    <mergeCell ref="BN1818:BO1818"/>
    <mergeCell ref="BP1818:BQ1818"/>
    <mergeCell ref="BR1818:BS1818"/>
    <mergeCell ref="BL1815:BM1815"/>
    <mergeCell ref="BN1815:BO1815"/>
    <mergeCell ref="BP1815:BQ1815"/>
    <mergeCell ref="BR1815:BS1815"/>
    <mergeCell ref="BL1816:BM1816"/>
    <mergeCell ref="BN1816:BO1816"/>
    <mergeCell ref="BP1816:BQ1816"/>
    <mergeCell ref="BR1816:BS1816"/>
    <mergeCell ref="BL1813:BM1813"/>
    <mergeCell ref="BN1813:BO1813"/>
    <mergeCell ref="BP1813:BQ1813"/>
    <mergeCell ref="BR1813:BS1813"/>
    <mergeCell ref="BL1814:BM1814"/>
    <mergeCell ref="BN1814:BO1814"/>
    <mergeCell ref="BP1814:BQ1814"/>
    <mergeCell ref="BR1814:BS1814"/>
    <mergeCell ref="BL1811:BM1811"/>
    <mergeCell ref="BN1811:BO1811"/>
    <mergeCell ref="BP1811:BQ1811"/>
    <mergeCell ref="BR1811:BS1811"/>
    <mergeCell ref="BL1812:BM1812"/>
    <mergeCell ref="BN1812:BO1812"/>
    <mergeCell ref="BP1812:BQ1812"/>
    <mergeCell ref="BR1812:BS1812"/>
    <mergeCell ref="BL1809:BM1809"/>
    <mergeCell ref="BN1809:BO1809"/>
    <mergeCell ref="BP1809:BQ1809"/>
    <mergeCell ref="BR1809:BS1809"/>
    <mergeCell ref="BL1810:BM1810"/>
    <mergeCell ref="BN1810:BO1810"/>
    <mergeCell ref="BP1810:BQ1810"/>
    <mergeCell ref="BR1810:BS1810"/>
    <mergeCell ref="BL1807:BM1807"/>
    <mergeCell ref="BN1807:BO1807"/>
    <mergeCell ref="BP1807:BQ1807"/>
    <mergeCell ref="BR1807:BS1807"/>
    <mergeCell ref="BL1808:BM1808"/>
    <mergeCell ref="BN1808:BO1808"/>
    <mergeCell ref="BP1808:BQ1808"/>
    <mergeCell ref="BR1808:BS1808"/>
    <mergeCell ref="BL1805:BM1805"/>
    <mergeCell ref="BN1805:BO1805"/>
    <mergeCell ref="BP1805:BQ1805"/>
    <mergeCell ref="BR1805:BS1805"/>
    <mergeCell ref="BL1806:BM1806"/>
    <mergeCell ref="BN1806:BO1806"/>
    <mergeCell ref="BP1806:BQ1806"/>
    <mergeCell ref="BR1806:BS1806"/>
    <mergeCell ref="BL1803:BM1803"/>
    <mergeCell ref="BN1803:BO1803"/>
    <mergeCell ref="BP1803:BQ1803"/>
    <mergeCell ref="BR1803:BS1803"/>
    <mergeCell ref="BL1804:BM1804"/>
    <mergeCell ref="BN1804:BO1804"/>
    <mergeCell ref="BP1804:BQ1804"/>
    <mergeCell ref="BR1804:BS1804"/>
    <mergeCell ref="BL1801:BM1801"/>
    <mergeCell ref="BN1801:BO1801"/>
    <mergeCell ref="BP1801:BQ1801"/>
    <mergeCell ref="BR1801:BS1801"/>
    <mergeCell ref="BL1802:BM1802"/>
    <mergeCell ref="BN1802:BO1802"/>
    <mergeCell ref="BP1802:BQ1802"/>
    <mergeCell ref="BR1802:BS1802"/>
    <mergeCell ref="BL1799:BM1799"/>
    <mergeCell ref="BN1799:BO1799"/>
    <mergeCell ref="BP1799:BQ1799"/>
    <mergeCell ref="BR1799:BS1799"/>
    <mergeCell ref="BL1800:BM1800"/>
    <mergeCell ref="BN1800:BO1800"/>
    <mergeCell ref="BP1800:BQ1800"/>
    <mergeCell ref="BR1800:BS1800"/>
    <mergeCell ref="BL1797:BM1797"/>
    <mergeCell ref="BN1797:BO1797"/>
    <mergeCell ref="BP1797:BQ1797"/>
    <mergeCell ref="BR1797:BS1797"/>
    <mergeCell ref="BL1798:BM1798"/>
    <mergeCell ref="BN1798:BO1798"/>
    <mergeCell ref="BP1798:BQ1798"/>
    <mergeCell ref="BR1798:BS1798"/>
    <mergeCell ref="BL1795:BM1795"/>
    <mergeCell ref="BN1795:BO1795"/>
    <mergeCell ref="BP1795:BQ1795"/>
    <mergeCell ref="BR1795:BS1795"/>
    <mergeCell ref="BL1796:BM1796"/>
    <mergeCell ref="BN1796:BO1796"/>
    <mergeCell ref="BP1796:BQ1796"/>
    <mergeCell ref="BR1796:BS1796"/>
    <mergeCell ref="BL1793:BM1793"/>
    <mergeCell ref="BN1793:BO1793"/>
    <mergeCell ref="BP1793:BQ1793"/>
    <mergeCell ref="BR1793:BS1793"/>
    <mergeCell ref="BL1794:BM1794"/>
    <mergeCell ref="BN1794:BO1794"/>
    <mergeCell ref="BP1794:BQ1794"/>
    <mergeCell ref="BR1794:BS1794"/>
    <mergeCell ref="BL1791:BM1791"/>
    <mergeCell ref="BN1791:BO1791"/>
    <mergeCell ref="BP1791:BQ1791"/>
    <mergeCell ref="BR1791:BS1791"/>
    <mergeCell ref="BL1792:BM1792"/>
    <mergeCell ref="BN1792:BO1792"/>
    <mergeCell ref="BP1792:BQ1792"/>
    <mergeCell ref="BR1792:BS1792"/>
    <mergeCell ref="BL1789:BM1789"/>
    <mergeCell ref="BN1789:BO1789"/>
    <mergeCell ref="BP1789:BQ1789"/>
    <mergeCell ref="BR1789:BS1789"/>
    <mergeCell ref="BL1790:BM1790"/>
    <mergeCell ref="BN1790:BO1790"/>
    <mergeCell ref="BP1790:BQ1790"/>
    <mergeCell ref="BR1790:BS1790"/>
    <mergeCell ref="BL1787:BM1787"/>
    <mergeCell ref="BN1787:BO1787"/>
    <mergeCell ref="BP1787:BQ1787"/>
    <mergeCell ref="BR1787:BS1787"/>
    <mergeCell ref="BL1788:BM1788"/>
    <mergeCell ref="BN1788:BO1788"/>
    <mergeCell ref="BP1788:BQ1788"/>
    <mergeCell ref="BR1788:BS1788"/>
    <mergeCell ref="BL1785:BM1785"/>
    <mergeCell ref="BN1785:BO1785"/>
    <mergeCell ref="BP1785:BQ1785"/>
    <mergeCell ref="BR1785:BS1785"/>
    <mergeCell ref="BL1786:BM1786"/>
    <mergeCell ref="BN1786:BO1786"/>
    <mergeCell ref="BP1786:BQ1786"/>
    <mergeCell ref="BR1786:BS1786"/>
    <mergeCell ref="BL1783:BM1783"/>
    <mergeCell ref="BN1783:BO1783"/>
    <mergeCell ref="BP1783:BQ1783"/>
    <mergeCell ref="BR1783:BS1783"/>
    <mergeCell ref="BL1784:BM1784"/>
    <mergeCell ref="BN1784:BO1784"/>
    <mergeCell ref="BP1784:BQ1784"/>
    <mergeCell ref="BR1784:BS1784"/>
    <mergeCell ref="BL1781:BM1781"/>
    <mergeCell ref="BN1781:BO1781"/>
    <mergeCell ref="BP1781:BQ1781"/>
    <mergeCell ref="BR1781:BS1781"/>
    <mergeCell ref="BL1782:BM1782"/>
    <mergeCell ref="BN1782:BO1782"/>
    <mergeCell ref="BP1782:BQ1782"/>
    <mergeCell ref="BR1782:BS1782"/>
    <mergeCell ref="BL1779:BM1779"/>
    <mergeCell ref="BN1779:BO1779"/>
    <mergeCell ref="BP1779:BQ1779"/>
    <mergeCell ref="BR1779:BS1779"/>
    <mergeCell ref="BL1780:BM1780"/>
    <mergeCell ref="BN1780:BO1780"/>
    <mergeCell ref="BP1780:BQ1780"/>
    <mergeCell ref="BR1780:BS1780"/>
    <mergeCell ref="BL1777:BM1777"/>
    <mergeCell ref="BN1777:BO1777"/>
    <mergeCell ref="BP1777:BQ1777"/>
    <mergeCell ref="BR1777:BS1777"/>
    <mergeCell ref="BL1778:BM1778"/>
    <mergeCell ref="BN1778:BO1778"/>
    <mergeCell ref="BP1778:BQ1778"/>
    <mergeCell ref="BR1778:BS1778"/>
    <mergeCell ref="BL1775:BM1775"/>
    <mergeCell ref="BN1775:BO1775"/>
    <mergeCell ref="BP1775:BQ1775"/>
    <mergeCell ref="BR1775:BS1775"/>
    <mergeCell ref="BL1776:BM1776"/>
    <mergeCell ref="BN1776:BO1776"/>
    <mergeCell ref="BP1776:BQ1776"/>
    <mergeCell ref="BR1776:BS1776"/>
    <mergeCell ref="BL1773:BM1773"/>
    <mergeCell ref="BN1773:BO1773"/>
    <mergeCell ref="BP1773:BQ1773"/>
    <mergeCell ref="BR1773:BS1773"/>
    <mergeCell ref="BL1774:BM1774"/>
    <mergeCell ref="BN1774:BO1774"/>
    <mergeCell ref="BP1774:BQ1774"/>
    <mergeCell ref="BR1774:BS1774"/>
    <mergeCell ref="BB1871:BC1871"/>
    <mergeCell ref="BD1871:BE1871"/>
    <mergeCell ref="BF1871:BG1871"/>
    <mergeCell ref="BH1871:BI1871"/>
    <mergeCell ref="BB1865:BC1865"/>
    <mergeCell ref="BD1865:BE1865"/>
    <mergeCell ref="BF1865:BG1865"/>
    <mergeCell ref="BH1865:BI1865"/>
    <mergeCell ref="BB1866:BC1866"/>
    <mergeCell ref="BD1866:BE1866"/>
    <mergeCell ref="BF1866:BG1866"/>
    <mergeCell ref="BH1866:BI1866"/>
    <mergeCell ref="BB1863:BC1863"/>
    <mergeCell ref="BD1863:BE1863"/>
    <mergeCell ref="BF1863:BG1863"/>
    <mergeCell ref="BH1863:BI1863"/>
    <mergeCell ref="BB1872:BC1872"/>
    <mergeCell ref="BD1872:BE1872"/>
    <mergeCell ref="BF1872:BG1872"/>
    <mergeCell ref="BH1872:BI1872"/>
    <mergeCell ref="BB1869:BC1869"/>
    <mergeCell ref="BD1869:BE1869"/>
    <mergeCell ref="BF1869:BG1869"/>
    <mergeCell ref="BH1869:BI1869"/>
    <mergeCell ref="BB1870:BC1870"/>
    <mergeCell ref="BD1870:BE1870"/>
    <mergeCell ref="BF1870:BG1870"/>
    <mergeCell ref="BH1870:BI1870"/>
    <mergeCell ref="BB1867:BC1867"/>
    <mergeCell ref="BD1867:BE1867"/>
    <mergeCell ref="BF1867:BG1867"/>
    <mergeCell ref="BH1867:BI1867"/>
    <mergeCell ref="BB1868:BC1868"/>
    <mergeCell ref="BD1868:BE1868"/>
    <mergeCell ref="BF1868:BG1868"/>
    <mergeCell ref="BH1868:BI1868"/>
    <mergeCell ref="BB1864:BC1864"/>
    <mergeCell ref="BD1864:BE1864"/>
    <mergeCell ref="BF1864:BG1864"/>
    <mergeCell ref="BH1864:BI1864"/>
    <mergeCell ref="BB1861:BC1861"/>
    <mergeCell ref="BD1861:BE1861"/>
    <mergeCell ref="BF1861:BG1861"/>
    <mergeCell ref="BH1861:BI1861"/>
    <mergeCell ref="BB1862:BC1862"/>
    <mergeCell ref="BD1862:BE1862"/>
    <mergeCell ref="BF1862:BG1862"/>
    <mergeCell ref="BH1862:BI1862"/>
    <mergeCell ref="BB1859:BC1859"/>
    <mergeCell ref="BD1859:BE1859"/>
    <mergeCell ref="BF1859:BG1859"/>
    <mergeCell ref="BH1859:BI1859"/>
    <mergeCell ref="BB1860:BC1860"/>
    <mergeCell ref="BD1860:BE1860"/>
    <mergeCell ref="BF1860:BG1860"/>
    <mergeCell ref="BH1860:BI1860"/>
    <mergeCell ref="BB1857:BC1857"/>
    <mergeCell ref="BD1857:BE1857"/>
    <mergeCell ref="BF1857:BG1857"/>
    <mergeCell ref="BH1857:BI1857"/>
    <mergeCell ref="BB1858:BC1858"/>
    <mergeCell ref="BD1858:BE1858"/>
    <mergeCell ref="BF1858:BG1858"/>
    <mergeCell ref="BH1858:BI1858"/>
    <mergeCell ref="BB1855:BC1855"/>
    <mergeCell ref="BD1855:BE1855"/>
    <mergeCell ref="BF1855:BG1855"/>
    <mergeCell ref="BH1855:BI1855"/>
    <mergeCell ref="BB1856:BC1856"/>
    <mergeCell ref="BD1856:BE1856"/>
    <mergeCell ref="BF1856:BG1856"/>
    <mergeCell ref="BH1856:BI1856"/>
    <mergeCell ref="BB1853:BC1853"/>
    <mergeCell ref="BD1853:BE1853"/>
    <mergeCell ref="BF1853:BG1853"/>
    <mergeCell ref="BH1853:BI1853"/>
    <mergeCell ref="BB1854:BC1854"/>
    <mergeCell ref="BD1854:BE1854"/>
    <mergeCell ref="BF1854:BG1854"/>
    <mergeCell ref="BH1854:BI1854"/>
    <mergeCell ref="BB1851:BC1851"/>
    <mergeCell ref="BD1851:BE1851"/>
    <mergeCell ref="BF1851:BG1851"/>
    <mergeCell ref="BH1851:BI1851"/>
    <mergeCell ref="BB1852:BC1852"/>
    <mergeCell ref="BD1852:BE1852"/>
    <mergeCell ref="BF1852:BG1852"/>
    <mergeCell ref="BH1852:BI1852"/>
    <mergeCell ref="BB1849:BC1849"/>
    <mergeCell ref="BD1849:BE1849"/>
    <mergeCell ref="BF1849:BG1849"/>
    <mergeCell ref="BH1849:BI1849"/>
    <mergeCell ref="BB1850:BC1850"/>
    <mergeCell ref="BD1850:BE1850"/>
    <mergeCell ref="BF1850:BG1850"/>
    <mergeCell ref="BH1850:BI1850"/>
    <mergeCell ref="BB1847:BC1847"/>
    <mergeCell ref="BD1847:BE1847"/>
    <mergeCell ref="BF1847:BG1847"/>
    <mergeCell ref="BH1847:BI1847"/>
    <mergeCell ref="BB1848:BC1848"/>
    <mergeCell ref="BD1848:BE1848"/>
    <mergeCell ref="BF1848:BG1848"/>
    <mergeCell ref="BH1848:BI1848"/>
    <mergeCell ref="BB1845:BC1845"/>
    <mergeCell ref="BD1845:BE1845"/>
    <mergeCell ref="BF1845:BG1845"/>
    <mergeCell ref="BH1845:BI1845"/>
    <mergeCell ref="BB1846:BC1846"/>
    <mergeCell ref="BD1846:BE1846"/>
    <mergeCell ref="BF1846:BG1846"/>
    <mergeCell ref="BH1846:BI1846"/>
    <mergeCell ref="BB1843:BC1843"/>
    <mergeCell ref="BD1843:BE1843"/>
    <mergeCell ref="BF1843:BG1843"/>
    <mergeCell ref="BH1843:BI1843"/>
    <mergeCell ref="BB1844:BC1844"/>
    <mergeCell ref="BD1844:BE1844"/>
    <mergeCell ref="BF1844:BG1844"/>
    <mergeCell ref="BH1844:BI1844"/>
    <mergeCell ref="BB1841:BC1841"/>
    <mergeCell ref="BD1841:BE1841"/>
    <mergeCell ref="BF1841:BG1841"/>
    <mergeCell ref="BH1841:BI1841"/>
    <mergeCell ref="BB1842:BC1842"/>
    <mergeCell ref="BD1842:BE1842"/>
    <mergeCell ref="BF1842:BG1842"/>
    <mergeCell ref="BH1842:BI1842"/>
    <mergeCell ref="BB1839:BC1839"/>
    <mergeCell ref="BD1839:BE1839"/>
    <mergeCell ref="BF1839:BG1839"/>
    <mergeCell ref="BH1839:BI1839"/>
    <mergeCell ref="BB1840:BC1840"/>
    <mergeCell ref="BD1840:BE1840"/>
    <mergeCell ref="BF1840:BG1840"/>
    <mergeCell ref="BH1840:BI1840"/>
    <mergeCell ref="BB1837:BC1837"/>
    <mergeCell ref="BD1837:BE1837"/>
    <mergeCell ref="BF1837:BG1837"/>
    <mergeCell ref="BH1837:BI1837"/>
    <mergeCell ref="BB1838:BC1838"/>
    <mergeCell ref="BD1838:BE1838"/>
    <mergeCell ref="BF1838:BG1838"/>
    <mergeCell ref="BH1838:BI1838"/>
    <mergeCell ref="BB1835:BC1835"/>
    <mergeCell ref="BD1835:BE1835"/>
    <mergeCell ref="BF1835:BG1835"/>
    <mergeCell ref="BH1835:BI1835"/>
    <mergeCell ref="BB1836:BC1836"/>
    <mergeCell ref="BD1836:BE1836"/>
    <mergeCell ref="BF1836:BG1836"/>
    <mergeCell ref="BH1836:BI1836"/>
    <mergeCell ref="BB1833:BC1833"/>
    <mergeCell ref="BD1833:BE1833"/>
    <mergeCell ref="BF1833:BG1833"/>
    <mergeCell ref="BH1833:BI1833"/>
    <mergeCell ref="BB1834:BC1834"/>
    <mergeCell ref="BD1834:BE1834"/>
    <mergeCell ref="BF1834:BG1834"/>
    <mergeCell ref="BH1834:BI1834"/>
    <mergeCell ref="BB1831:BC1831"/>
    <mergeCell ref="BD1831:BE1831"/>
    <mergeCell ref="BF1831:BG1831"/>
    <mergeCell ref="BH1831:BI1831"/>
    <mergeCell ref="BB1832:BC1832"/>
    <mergeCell ref="BD1832:BE1832"/>
    <mergeCell ref="BF1832:BG1832"/>
    <mergeCell ref="BH1832:BI1832"/>
    <mergeCell ref="BB1829:BC1829"/>
    <mergeCell ref="BD1829:BE1829"/>
    <mergeCell ref="BF1829:BG1829"/>
    <mergeCell ref="BH1829:BI1829"/>
    <mergeCell ref="BB1830:BC1830"/>
    <mergeCell ref="BD1830:BE1830"/>
    <mergeCell ref="BF1830:BG1830"/>
    <mergeCell ref="BH1830:BI1830"/>
    <mergeCell ref="BB1827:BC1827"/>
    <mergeCell ref="BD1827:BE1827"/>
    <mergeCell ref="BF1827:BG1827"/>
    <mergeCell ref="BH1827:BI1827"/>
    <mergeCell ref="BB1828:BC1828"/>
    <mergeCell ref="BD1828:BE1828"/>
    <mergeCell ref="BF1828:BG1828"/>
    <mergeCell ref="BH1828:BI1828"/>
    <mergeCell ref="BB1825:BC1825"/>
    <mergeCell ref="BD1825:BE1825"/>
    <mergeCell ref="BF1825:BG1825"/>
    <mergeCell ref="BH1825:BI1825"/>
    <mergeCell ref="BB1826:BC1826"/>
    <mergeCell ref="BD1826:BE1826"/>
    <mergeCell ref="BF1826:BG1826"/>
    <mergeCell ref="BH1826:BI1826"/>
    <mergeCell ref="BB1823:BC1823"/>
    <mergeCell ref="BD1823:BE1823"/>
    <mergeCell ref="BF1823:BG1823"/>
    <mergeCell ref="BH1823:BI1823"/>
    <mergeCell ref="BB1824:BC1824"/>
    <mergeCell ref="BD1824:BE1824"/>
    <mergeCell ref="BF1824:BG1824"/>
    <mergeCell ref="BH1824:BI1824"/>
    <mergeCell ref="BB1821:BC1821"/>
    <mergeCell ref="BD1821:BE1821"/>
    <mergeCell ref="BF1821:BG1821"/>
    <mergeCell ref="BH1821:BI1821"/>
    <mergeCell ref="BB1822:BC1822"/>
    <mergeCell ref="BD1822:BE1822"/>
    <mergeCell ref="BF1822:BG1822"/>
    <mergeCell ref="BH1822:BI1822"/>
    <mergeCell ref="BB1819:BC1819"/>
    <mergeCell ref="BD1819:BE1819"/>
    <mergeCell ref="BF1819:BG1819"/>
    <mergeCell ref="BH1819:BI1819"/>
    <mergeCell ref="BB1820:BC1820"/>
    <mergeCell ref="BD1820:BE1820"/>
    <mergeCell ref="BF1820:BG1820"/>
    <mergeCell ref="BH1820:BI1820"/>
    <mergeCell ref="BB1817:BC1817"/>
    <mergeCell ref="BD1817:BE1817"/>
    <mergeCell ref="BF1817:BG1817"/>
    <mergeCell ref="BH1817:BI1817"/>
    <mergeCell ref="BB1818:BC1818"/>
    <mergeCell ref="BD1818:BE1818"/>
    <mergeCell ref="BF1818:BG1818"/>
    <mergeCell ref="BH1818:BI1818"/>
    <mergeCell ref="BB1815:BC1815"/>
    <mergeCell ref="BD1815:BE1815"/>
    <mergeCell ref="BF1815:BG1815"/>
    <mergeCell ref="BH1815:BI1815"/>
    <mergeCell ref="BB1816:BC1816"/>
    <mergeCell ref="BD1816:BE1816"/>
    <mergeCell ref="BF1816:BG1816"/>
    <mergeCell ref="BH1816:BI1816"/>
    <mergeCell ref="BB1813:BC1813"/>
    <mergeCell ref="BD1813:BE1813"/>
    <mergeCell ref="BF1813:BG1813"/>
    <mergeCell ref="BH1813:BI1813"/>
    <mergeCell ref="BB1814:BC1814"/>
    <mergeCell ref="BD1814:BE1814"/>
    <mergeCell ref="BF1814:BG1814"/>
    <mergeCell ref="BH1814:BI1814"/>
    <mergeCell ref="BB1811:BC1811"/>
    <mergeCell ref="BD1811:BE1811"/>
    <mergeCell ref="BF1811:BG1811"/>
    <mergeCell ref="BH1811:BI1811"/>
    <mergeCell ref="BB1812:BC1812"/>
    <mergeCell ref="BD1812:BE1812"/>
    <mergeCell ref="BF1812:BG1812"/>
    <mergeCell ref="BH1812:BI1812"/>
    <mergeCell ref="BB1809:BC1809"/>
    <mergeCell ref="BD1809:BE1809"/>
    <mergeCell ref="BF1809:BG1809"/>
    <mergeCell ref="BH1809:BI1809"/>
    <mergeCell ref="BB1810:BC1810"/>
    <mergeCell ref="BD1810:BE1810"/>
    <mergeCell ref="BF1810:BG1810"/>
    <mergeCell ref="BH1810:BI1810"/>
    <mergeCell ref="BB1807:BC1807"/>
    <mergeCell ref="BD1807:BE1807"/>
    <mergeCell ref="BF1807:BG1807"/>
    <mergeCell ref="BH1807:BI1807"/>
    <mergeCell ref="BB1808:BC1808"/>
    <mergeCell ref="BD1808:BE1808"/>
    <mergeCell ref="BF1808:BG1808"/>
    <mergeCell ref="BH1808:BI1808"/>
    <mergeCell ref="BB1805:BC1805"/>
    <mergeCell ref="BD1805:BE1805"/>
    <mergeCell ref="BF1805:BG1805"/>
    <mergeCell ref="BH1805:BI1805"/>
    <mergeCell ref="BB1806:BC1806"/>
    <mergeCell ref="BD1806:BE1806"/>
    <mergeCell ref="BF1806:BG1806"/>
    <mergeCell ref="BH1806:BI1806"/>
    <mergeCell ref="BB1803:BC1803"/>
    <mergeCell ref="BD1803:BE1803"/>
    <mergeCell ref="BF1803:BG1803"/>
    <mergeCell ref="BH1803:BI1803"/>
    <mergeCell ref="BB1804:BC1804"/>
    <mergeCell ref="BD1804:BE1804"/>
    <mergeCell ref="BF1804:BG1804"/>
    <mergeCell ref="BH1804:BI1804"/>
    <mergeCell ref="BB1801:BC1801"/>
    <mergeCell ref="BD1801:BE1801"/>
    <mergeCell ref="BF1801:BG1801"/>
    <mergeCell ref="BH1801:BI1801"/>
    <mergeCell ref="BB1802:BC1802"/>
    <mergeCell ref="BD1802:BE1802"/>
    <mergeCell ref="BF1802:BG1802"/>
    <mergeCell ref="BH1802:BI1802"/>
    <mergeCell ref="BB1799:BC1799"/>
    <mergeCell ref="BD1799:BE1799"/>
    <mergeCell ref="BF1799:BG1799"/>
    <mergeCell ref="BH1799:BI1799"/>
    <mergeCell ref="BB1800:BC1800"/>
    <mergeCell ref="BD1800:BE1800"/>
    <mergeCell ref="BF1800:BG1800"/>
    <mergeCell ref="BH1800:BI1800"/>
    <mergeCell ref="BB1797:BC1797"/>
    <mergeCell ref="BD1797:BE1797"/>
    <mergeCell ref="BF1797:BG1797"/>
    <mergeCell ref="BH1797:BI1797"/>
    <mergeCell ref="BB1798:BC1798"/>
    <mergeCell ref="BD1798:BE1798"/>
    <mergeCell ref="BF1798:BG1798"/>
    <mergeCell ref="BH1798:BI1798"/>
    <mergeCell ref="BB1795:BC1795"/>
    <mergeCell ref="BD1795:BE1795"/>
    <mergeCell ref="BF1795:BG1795"/>
    <mergeCell ref="BH1795:BI1795"/>
    <mergeCell ref="BB1796:BC1796"/>
    <mergeCell ref="BD1796:BE1796"/>
    <mergeCell ref="BF1796:BG1796"/>
    <mergeCell ref="BH1796:BI1796"/>
    <mergeCell ref="BB1793:BC1793"/>
    <mergeCell ref="BD1793:BE1793"/>
    <mergeCell ref="BF1793:BG1793"/>
    <mergeCell ref="BH1793:BI1793"/>
    <mergeCell ref="BB1794:BC1794"/>
    <mergeCell ref="BD1794:BE1794"/>
    <mergeCell ref="BF1794:BG1794"/>
    <mergeCell ref="BH1794:BI1794"/>
    <mergeCell ref="BB1791:BC1791"/>
    <mergeCell ref="BD1791:BE1791"/>
    <mergeCell ref="BF1791:BG1791"/>
    <mergeCell ref="BH1791:BI1791"/>
    <mergeCell ref="BB1792:BC1792"/>
    <mergeCell ref="BD1792:BE1792"/>
    <mergeCell ref="BF1792:BG1792"/>
    <mergeCell ref="BH1792:BI1792"/>
    <mergeCell ref="BB1789:BC1789"/>
    <mergeCell ref="BD1789:BE1789"/>
    <mergeCell ref="BF1789:BG1789"/>
    <mergeCell ref="BH1789:BI1789"/>
    <mergeCell ref="BB1790:BC1790"/>
    <mergeCell ref="BD1790:BE1790"/>
    <mergeCell ref="BF1790:BG1790"/>
    <mergeCell ref="BH1790:BI1790"/>
    <mergeCell ref="BB1787:BC1787"/>
    <mergeCell ref="BD1787:BE1787"/>
    <mergeCell ref="BF1787:BG1787"/>
    <mergeCell ref="BH1787:BI1787"/>
    <mergeCell ref="BB1788:BC1788"/>
    <mergeCell ref="BD1788:BE1788"/>
    <mergeCell ref="BF1788:BG1788"/>
    <mergeCell ref="BH1788:BI1788"/>
    <mergeCell ref="BB1785:BC1785"/>
    <mergeCell ref="BD1785:BE1785"/>
    <mergeCell ref="BF1785:BG1785"/>
    <mergeCell ref="BH1785:BI1785"/>
    <mergeCell ref="BB1786:BC1786"/>
    <mergeCell ref="BD1786:BE1786"/>
    <mergeCell ref="BF1786:BG1786"/>
    <mergeCell ref="BH1786:BI1786"/>
    <mergeCell ref="BB1783:BC1783"/>
    <mergeCell ref="BD1783:BE1783"/>
    <mergeCell ref="BF1783:BG1783"/>
    <mergeCell ref="BH1783:BI1783"/>
    <mergeCell ref="BB1784:BC1784"/>
    <mergeCell ref="BD1784:BE1784"/>
    <mergeCell ref="BF1784:BG1784"/>
    <mergeCell ref="BH1784:BI1784"/>
    <mergeCell ref="BB1781:BC1781"/>
    <mergeCell ref="BD1781:BE1781"/>
    <mergeCell ref="BF1781:BG1781"/>
    <mergeCell ref="BH1781:BI1781"/>
    <mergeCell ref="BB1782:BC1782"/>
    <mergeCell ref="BD1782:BE1782"/>
    <mergeCell ref="BF1782:BG1782"/>
    <mergeCell ref="BH1782:BI1782"/>
    <mergeCell ref="BB1779:BC1779"/>
    <mergeCell ref="BD1779:BE1779"/>
    <mergeCell ref="BF1779:BG1779"/>
    <mergeCell ref="BH1779:BI1779"/>
    <mergeCell ref="BB1780:BC1780"/>
    <mergeCell ref="BD1780:BE1780"/>
    <mergeCell ref="BF1780:BG1780"/>
    <mergeCell ref="BH1780:BI1780"/>
    <mergeCell ref="BB1777:BC1777"/>
    <mergeCell ref="BD1777:BE1777"/>
    <mergeCell ref="BF1777:BG1777"/>
    <mergeCell ref="BH1777:BI1777"/>
    <mergeCell ref="BB1778:BC1778"/>
    <mergeCell ref="BD1778:BE1778"/>
    <mergeCell ref="BF1778:BG1778"/>
    <mergeCell ref="BH1778:BI1778"/>
    <mergeCell ref="BB1775:BC1775"/>
    <mergeCell ref="BD1775:BE1775"/>
    <mergeCell ref="BF1775:BG1775"/>
    <mergeCell ref="BH1775:BI1775"/>
    <mergeCell ref="BB1776:BC1776"/>
    <mergeCell ref="BD1776:BE1776"/>
    <mergeCell ref="BF1776:BG1776"/>
    <mergeCell ref="BH1776:BI1776"/>
    <mergeCell ref="BB1773:BC1773"/>
    <mergeCell ref="BD1773:BE1773"/>
    <mergeCell ref="BF1773:BG1773"/>
    <mergeCell ref="BH1773:BI1773"/>
    <mergeCell ref="BB1774:BC1774"/>
    <mergeCell ref="BD1774:BE1774"/>
    <mergeCell ref="BF1774:BG1774"/>
    <mergeCell ref="BH1774:BI1774"/>
    <mergeCell ref="AR1871:AS1871"/>
    <mergeCell ref="AT1871:AU1871"/>
    <mergeCell ref="AV1871:AW1871"/>
    <mergeCell ref="AX1871:AY1871"/>
    <mergeCell ref="AR1872:AS1872"/>
    <mergeCell ref="AT1872:AU1872"/>
    <mergeCell ref="AV1872:AW1872"/>
    <mergeCell ref="AX1872:AY1872"/>
    <mergeCell ref="AR1869:AS1869"/>
    <mergeCell ref="AT1869:AU1869"/>
    <mergeCell ref="AV1869:AW1869"/>
    <mergeCell ref="AX1869:AY1869"/>
    <mergeCell ref="AR1870:AS1870"/>
    <mergeCell ref="AT1870:AU1870"/>
    <mergeCell ref="AV1870:AW1870"/>
    <mergeCell ref="AX1870:AY1870"/>
    <mergeCell ref="AR1867:AS1867"/>
    <mergeCell ref="AT1867:AU1867"/>
    <mergeCell ref="AV1867:AW1867"/>
    <mergeCell ref="AX1867:AY1867"/>
    <mergeCell ref="AR1868:AS1868"/>
    <mergeCell ref="AT1868:AU1868"/>
    <mergeCell ref="AV1868:AW1868"/>
    <mergeCell ref="AX1868:AY1868"/>
    <mergeCell ref="AR1865:AS1865"/>
    <mergeCell ref="AT1865:AU1865"/>
    <mergeCell ref="AV1865:AW1865"/>
    <mergeCell ref="AX1865:AY1865"/>
    <mergeCell ref="AR1866:AS1866"/>
    <mergeCell ref="AT1866:AU1866"/>
    <mergeCell ref="AV1866:AW1866"/>
    <mergeCell ref="AX1866:AY1866"/>
    <mergeCell ref="AR1863:AS1863"/>
    <mergeCell ref="AT1863:AU1863"/>
    <mergeCell ref="AV1863:AW1863"/>
    <mergeCell ref="AX1863:AY1863"/>
    <mergeCell ref="AR1864:AS1864"/>
    <mergeCell ref="AT1864:AU1864"/>
    <mergeCell ref="AV1864:AW1864"/>
    <mergeCell ref="AX1864:AY1864"/>
    <mergeCell ref="AR1861:AS1861"/>
    <mergeCell ref="AT1861:AU1861"/>
    <mergeCell ref="AV1861:AW1861"/>
    <mergeCell ref="AX1861:AY1861"/>
    <mergeCell ref="AR1862:AS1862"/>
    <mergeCell ref="AT1862:AU1862"/>
    <mergeCell ref="AV1862:AW1862"/>
    <mergeCell ref="AX1862:AY1862"/>
    <mergeCell ref="AR1859:AS1859"/>
    <mergeCell ref="AT1859:AU1859"/>
    <mergeCell ref="AV1859:AW1859"/>
    <mergeCell ref="AX1859:AY1859"/>
    <mergeCell ref="AR1860:AS1860"/>
    <mergeCell ref="AT1860:AU1860"/>
    <mergeCell ref="AV1860:AW1860"/>
    <mergeCell ref="AX1860:AY1860"/>
    <mergeCell ref="AR1857:AS1857"/>
    <mergeCell ref="AT1857:AU1857"/>
    <mergeCell ref="AV1857:AW1857"/>
    <mergeCell ref="AX1857:AY1857"/>
    <mergeCell ref="AR1858:AS1858"/>
    <mergeCell ref="AT1858:AU1858"/>
    <mergeCell ref="AV1858:AW1858"/>
    <mergeCell ref="AX1858:AY1858"/>
    <mergeCell ref="AR1855:AS1855"/>
    <mergeCell ref="AT1855:AU1855"/>
    <mergeCell ref="AV1855:AW1855"/>
    <mergeCell ref="AX1855:AY1855"/>
    <mergeCell ref="AR1856:AS1856"/>
    <mergeCell ref="AT1856:AU1856"/>
    <mergeCell ref="AV1856:AW1856"/>
    <mergeCell ref="AX1856:AY1856"/>
    <mergeCell ref="AR1853:AS1853"/>
    <mergeCell ref="AT1853:AU1853"/>
    <mergeCell ref="AV1853:AW1853"/>
    <mergeCell ref="AX1853:AY1853"/>
    <mergeCell ref="AR1854:AS1854"/>
    <mergeCell ref="AT1854:AU1854"/>
    <mergeCell ref="AV1854:AW1854"/>
    <mergeCell ref="AX1854:AY1854"/>
    <mergeCell ref="AR1851:AS1851"/>
    <mergeCell ref="AT1851:AU1851"/>
    <mergeCell ref="AV1851:AW1851"/>
    <mergeCell ref="AX1851:AY1851"/>
    <mergeCell ref="AR1852:AS1852"/>
    <mergeCell ref="AT1852:AU1852"/>
    <mergeCell ref="AV1852:AW1852"/>
    <mergeCell ref="AX1852:AY1852"/>
    <mergeCell ref="AR1849:AS1849"/>
    <mergeCell ref="AT1849:AU1849"/>
    <mergeCell ref="AV1849:AW1849"/>
    <mergeCell ref="AX1849:AY1849"/>
    <mergeCell ref="AR1850:AS1850"/>
    <mergeCell ref="AT1850:AU1850"/>
    <mergeCell ref="AV1850:AW1850"/>
    <mergeCell ref="AX1850:AY1850"/>
    <mergeCell ref="AR1847:AS1847"/>
    <mergeCell ref="AT1847:AU1847"/>
    <mergeCell ref="AV1847:AW1847"/>
    <mergeCell ref="AX1847:AY1847"/>
    <mergeCell ref="AR1848:AS1848"/>
    <mergeCell ref="AT1848:AU1848"/>
    <mergeCell ref="AV1848:AW1848"/>
    <mergeCell ref="AX1848:AY1848"/>
    <mergeCell ref="AR1845:AS1845"/>
    <mergeCell ref="AT1845:AU1845"/>
    <mergeCell ref="AV1845:AW1845"/>
    <mergeCell ref="AX1845:AY1845"/>
    <mergeCell ref="AR1846:AS1846"/>
    <mergeCell ref="AT1846:AU1846"/>
    <mergeCell ref="AV1846:AW1846"/>
    <mergeCell ref="AX1846:AY1846"/>
    <mergeCell ref="AR1843:AS1843"/>
    <mergeCell ref="AT1843:AU1843"/>
    <mergeCell ref="AV1843:AW1843"/>
    <mergeCell ref="AX1843:AY1843"/>
    <mergeCell ref="AR1844:AS1844"/>
    <mergeCell ref="AT1844:AU1844"/>
    <mergeCell ref="AV1844:AW1844"/>
    <mergeCell ref="AX1844:AY1844"/>
    <mergeCell ref="AR1841:AS1841"/>
    <mergeCell ref="AT1841:AU1841"/>
    <mergeCell ref="AV1841:AW1841"/>
    <mergeCell ref="AX1841:AY1841"/>
    <mergeCell ref="AR1842:AS1842"/>
    <mergeCell ref="AT1842:AU1842"/>
    <mergeCell ref="AV1842:AW1842"/>
    <mergeCell ref="AX1842:AY1842"/>
    <mergeCell ref="AR1839:AS1839"/>
    <mergeCell ref="AT1839:AU1839"/>
    <mergeCell ref="AV1839:AW1839"/>
    <mergeCell ref="AX1839:AY1839"/>
    <mergeCell ref="AR1840:AS1840"/>
    <mergeCell ref="AT1840:AU1840"/>
    <mergeCell ref="AV1840:AW1840"/>
    <mergeCell ref="AX1840:AY1840"/>
    <mergeCell ref="AR1837:AS1837"/>
    <mergeCell ref="AT1837:AU1837"/>
    <mergeCell ref="AV1837:AW1837"/>
    <mergeCell ref="AX1837:AY1837"/>
    <mergeCell ref="AR1838:AS1838"/>
    <mergeCell ref="AT1838:AU1838"/>
    <mergeCell ref="AV1838:AW1838"/>
    <mergeCell ref="AX1838:AY1838"/>
    <mergeCell ref="AR1835:AS1835"/>
    <mergeCell ref="AT1835:AU1835"/>
    <mergeCell ref="AV1835:AW1835"/>
    <mergeCell ref="AX1835:AY1835"/>
    <mergeCell ref="AR1836:AS1836"/>
    <mergeCell ref="AT1836:AU1836"/>
    <mergeCell ref="AV1836:AW1836"/>
    <mergeCell ref="AX1836:AY1836"/>
    <mergeCell ref="AR1833:AS1833"/>
    <mergeCell ref="AT1833:AU1833"/>
    <mergeCell ref="AV1833:AW1833"/>
    <mergeCell ref="AX1833:AY1833"/>
    <mergeCell ref="AR1834:AS1834"/>
    <mergeCell ref="AT1834:AU1834"/>
    <mergeCell ref="AV1834:AW1834"/>
    <mergeCell ref="AX1834:AY1834"/>
    <mergeCell ref="AR1831:AS1831"/>
    <mergeCell ref="AT1831:AU1831"/>
    <mergeCell ref="AV1831:AW1831"/>
    <mergeCell ref="AX1831:AY1831"/>
    <mergeCell ref="AR1832:AS1832"/>
    <mergeCell ref="AT1832:AU1832"/>
    <mergeCell ref="AV1832:AW1832"/>
    <mergeCell ref="AX1832:AY1832"/>
    <mergeCell ref="AR1829:AS1829"/>
    <mergeCell ref="AT1829:AU1829"/>
    <mergeCell ref="AV1829:AW1829"/>
    <mergeCell ref="AX1829:AY1829"/>
    <mergeCell ref="AR1830:AS1830"/>
    <mergeCell ref="AT1830:AU1830"/>
    <mergeCell ref="AV1830:AW1830"/>
    <mergeCell ref="AX1830:AY1830"/>
    <mergeCell ref="AR1827:AS1827"/>
    <mergeCell ref="AT1827:AU1827"/>
    <mergeCell ref="AV1827:AW1827"/>
    <mergeCell ref="AX1827:AY1827"/>
    <mergeCell ref="AR1828:AS1828"/>
    <mergeCell ref="AT1828:AU1828"/>
    <mergeCell ref="AV1828:AW1828"/>
    <mergeCell ref="AX1828:AY1828"/>
    <mergeCell ref="AR1825:AS1825"/>
    <mergeCell ref="AT1825:AU1825"/>
    <mergeCell ref="AV1825:AW1825"/>
    <mergeCell ref="AX1825:AY1825"/>
    <mergeCell ref="AR1826:AS1826"/>
    <mergeCell ref="AT1826:AU1826"/>
    <mergeCell ref="AV1826:AW1826"/>
    <mergeCell ref="AX1826:AY1826"/>
    <mergeCell ref="AR1823:AS1823"/>
    <mergeCell ref="AT1823:AU1823"/>
    <mergeCell ref="AV1823:AW1823"/>
    <mergeCell ref="AX1823:AY1823"/>
    <mergeCell ref="AR1824:AS1824"/>
    <mergeCell ref="AT1824:AU1824"/>
    <mergeCell ref="AV1824:AW1824"/>
    <mergeCell ref="AX1824:AY1824"/>
    <mergeCell ref="AR1821:AS1821"/>
    <mergeCell ref="AT1821:AU1821"/>
    <mergeCell ref="AV1821:AW1821"/>
    <mergeCell ref="AX1821:AY1821"/>
    <mergeCell ref="AR1822:AS1822"/>
    <mergeCell ref="AT1822:AU1822"/>
    <mergeCell ref="AV1822:AW1822"/>
    <mergeCell ref="AX1822:AY1822"/>
    <mergeCell ref="AR1819:AS1819"/>
    <mergeCell ref="AT1819:AU1819"/>
    <mergeCell ref="AV1819:AW1819"/>
    <mergeCell ref="AX1819:AY1819"/>
    <mergeCell ref="AR1820:AS1820"/>
    <mergeCell ref="AT1820:AU1820"/>
    <mergeCell ref="AV1820:AW1820"/>
    <mergeCell ref="AX1820:AY1820"/>
    <mergeCell ref="AR1817:AS1817"/>
    <mergeCell ref="AT1817:AU1817"/>
    <mergeCell ref="AV1817:AW1817"/>
    <mergeCell ref="AX1817:AY1817"/>
    <mergeCell ref="AR1818:AS1818"/>
    <mergeCell ref="AT1818:AU1818"/>
    <mergeCell ref="AV1818:AW1818"/>
    <mergeCell ref="AX1818:AY1818"/>
    <mergeCell ref="AR1815:AS1815"/>
    <mergeCell ref="AT1815:AU1815"/>
    <mergeCell ref="AV1815:AW1815"/>
    <mergeCell ref="AX1815:AY1815"/>
    <mergeCell ref="AR1816:AS1816"/>
    <mergeCell ref="AT1816:AU1816"/>
    <mergeCell ref="AV1816:AW1816"/>
    <mergeCell ref="AX1816:AY1816"/>
    <mergeCell ref="AR1813:AS1813"/>
    <mergeCell ref="AT1813:AU1813"/>
    <mergeCell ref="AV1813:AW1813"/>
    <mergeCell ref="AX1813:AY1813"/>
    <mergeCell ref="AR1814:AS1814"/>
    <mergeCell ref="AT1814:AU1814"/>
    <mergeCell ref="AV1814:AW1814"/>
    <mergeCell ref="AX1814:AY1814"/>
    <mergeCell ref="AR1811:AS1811"/>
    <mergeCell ref="AT1811:AU1811"/>
    <mergeCell ref="AV1811:AW1811"/>
    <mergeCell ref="AX1811:AY1811"/>
    <mergeCell ref="AR1812:AS1812"/>
    <mergeCell ref="AT1812:AU1812"/>
    <mergeCell ref="AV1812:AW1812"/>
    <mergeCell ref="AX1812:AY1812"/>
    <mergeCell ref="AR1809:AS1809"/>
    <mergeCell ref="AT1809:AU1809"/>
    <mergeCell ref="AV1809:AW1809"/>
    <mergeCell ref="AX1809:AY1809"/>
    <mergeCell ref="AR1810:AS1810"/>
    <mergeCell ref="AT1810:AU1810"/>
    <mergeCell ref="AV1810:AW1810"/>
    <mergeCell ref="AX1810:AY1810"/>
    <mergeCell ref="AR1807:AS1807"/>
    <mergeCell ref="AT1807:AU1807"/>
    <mergeCell ref="AV1807:AW1807"/>
    <mergeCell ref="AX1807:AY1807"/>
    <mergeCell ref="AR1808:AS1808"/>
    <mergeCell ref="AT1808:AU1808"/>
    <mergeCell ref="AV1808:AW1808"/>
    <mergeCell ref="AX1808:AY1808"/>
    <mergeCell ref="AR1805:AS1805"/>
    <mergeCell ref="AT1805:AU1805"/>
    <mergeCell ref="AV1805:AW1805"/>
    <mergeCell ref="AX1805:AY1805"/>
    <mergeCell ref="AR1806:AS1806"/>
    <mergeCell ref="AT1806:AU1806"/>
    <mergeCell ref="AV1806:AW1806"/>
    <mergeCell ref="AX1806:AY1806"/>
    <mergeCell ref="AR1803:AS1803"/>
    <mergeCell ref="AT1803:AU1803"/>
    <mergeCell ref="AV1803:AW1803"/>
    <mergeCell ref="AX1803:AY1803"/>
    <mergeCell ref="AR1804:AS1804"/>
    <mergeCell ref="AT1804:AU1804"/>
    <mergeCell ref="AV1804:AW1804"/>
    <mergeCell ref="AX1804:AY1804"/>
    <mergeCell ref="AR1801:AS1801"/>
    <mergeCell ref="AT1801:AU1801"/>
    <mergeCell ref="AV1801:AW1801"/>
    <mergeCell ref="AX1801:AY1801"/>
    <mergeCell ref="AR1802:AS1802"/>
    <mergeCell ref="AT1802:AU1802"/>
    <mergeCell ref="AV1802:AW1802"/>
    <mergeCell ref="AX1802:AY1802"/>
    <mergeCell ref="AR1799:AS1799"/>
    <mergeCell ref="AT1799:AU1799"/>
    <mergeCell ref="AV1799:AW1799"/>
    <mergeCell ref="AX1799:AY1799"/>
    <mergeCell ref="AR1800:AS1800"/>
    <mergeCell ref="AT1800:AU1800"/>
    <mergeCell ref="AV1800:AW1800"/>
    <mergeCell ref="AX1800:AY1800"/>
    <mergeCell ref="AR1797:AS1797"/>
    <mergeCell ref="AT1797:AU1797"/>
    <mergeCell ref="AV1797:AW1797"/>
    <mergeCell ref="AX1797:AY1797"/>
    <mergeCell ref="AR1798:AS1798"/>
    <mergeCell ref="AT1798:AU1798"/>
    <mergeCell ref="AV1798:AW1798"/>
    <mergeCell ref="AX1798:AY1798"/>
    <mergeCell ref="AR1795:AS1795"/>
    <mergeCell ref="AT1795:AU1795"/>
    <mergeCell ref="AV1795:AW1795"/>
    <mergeCell ref="AX1795:AY1795"/>
    <mergeCell ref="AR1796:AS1796"/>
    <mergeCell ref="AT1796:AU1796"/>
    <mergeCell ref="AV1796:AW1796"/>
    <mergeCell ref="AX1796:AY1796"/>
    <mergeCell ref="AR1793:AS1793"/>
    <mergeCell ref="AT1793:AU1793"/>
    <mergeCell ref="AV1793:AW1793"/>
    <mergeCell ref="AX1793:AY1793"/>
    <mergeCell ref="AR1794:AS1794"/>
    <mergeCell ref="AT1794:AU1794"/>
    <mergeCell ref="AV1794:AW1794"/>
    <mergeCell ref="AX1794:AY1794"/>
    <mergeCell ref="AR1791:AS1791"/>
    <mergeCell ref="AT1791:AU1791"/>
    <mergeCell ref="AV1791:AW1791"/>
    <mergeCell ref="AX1791:AY1791"/>
    <mergeCell ref="AR1792:AS1792"/>
    <mergeCell ref="AT1792:AU1792"/>
    <mergeCell ref="AV1792:AW1792"/>
    <mergeCell ref="AX1792:AY1792"/>
    <mergeCell ref="AR1789:AS1789"/>
    <mergeCell ref="AT1789:AU1789"/>
    <mergeCell ref="AV1789:AW1789"/>
    <mergeCell ref="AX1789:AY1789"/>
    <mergeCell ref="AR1790:AS1790"/>
    <mergeCell ref="AT1790:AU1790"/>
    <mergeCell ref="AV1790:AW1790"/>
    <mergeCell ref="AX1790:AY1790"/>
    <mergeCell ref="AR1787:AS1787"/>
    <mergeCell ref="AT1787:AU1787"/>
    <mergeCell ref="AV1787:AW1787"/>
    <mergeCell ref="AX1787:AY1787"/>
    <mergeCell ref="AR1788:AS1788"/>
    <mergeCell ref="AT1788:AU1788"/>
    <mergeCell ref="AV1788:AW1788"/>
    <mergeCell ref="AX1788:AY1788"/>
    <mergeCell ref="AR1785:AS1785"/>
    <mergeCell ref="AT1785:AU1785"/>
    <mergeCell ref="AV1785:AW1785"/>
    <mergeCell ref="AX1785:AY1785"/>
    <mergeCell ref="AR1786:AS1786"/>
    <mergeCell ref="AT1786:AU1786"/>
    <mergeCell ref="AV1786:AW1786"/>
    <mergeCell ref="AX1786:AY1786"/>
    <mergeCell ref="AR1783:AS1783"/>
    <mergeCell ref="AT1783:AU1783"/>
    <mergeCell ref="AV1783:AW1783"/>
    <mergeCell ref="AX1783:AY1783"/>
    <mergeCell ref="AR1784:AS1784"/>
    <mergeCell ref="AT1784:AU1784"/>
    <mergeCell ref="AV1784:AW1784"/>
    <mergeCell ref="AX1784:AY1784"/>
    <mergeCell ref="AR1781:AS1781"/>
    <mergeCell ref="AT1781:AU1781"/>
    <mergeCell ref="AV1781:AW1781"/>
    <mergeCell ref="AX1781:AY1781"/>
    <mergeCell ref="AR1782:AS1782"/>
    <mergeCell ref="AT1782:AU1782"/>
    <mergeCell ref="AV1782:AW1782"/>
    <mergeCell ref="AX1782:AY1782"/>
    <mergeCell ref="AR1779:AS1779"/>
    <mergeCell ref="AT1779:AU1779"/>
    <mergeCell ref="AV1779:AW1779"/>
    <mergeCell ref="AX1779:AY1779"/>
    <mergeCell ref="AR1780:AS1780"/>
    <mergeCell ref="AT1780:AU1780"/>
    <mergeCell ref="AV1780:AW1780"/>
    <mergeCell ref="AX1780:AY1780"/>
    <mergeCell ref="AR1777:AS1777"/>
    <mergeCell ref="AT1777:AU1777"/>
    <mergeCell ref="AV1777:AW1777"/>
    <mergeCell ref="AX1777:AY1777"/>
    <mergeCell ref="AR1778:AS1778"/>
    <mergeCell ref="AT1778:AU1778"/>
    <mergeCell ref="AV1778:AW1778"/>
    <mergeCell ref="AX1778:AY1778"/>
    <mergeCell ref="AR1775:AS1775"/>
    <mergeCell ref="AT1775:AU1775"/>
    <mergeCell ref="AV1775:AW1775"/>
    <mergeCell ref="AX1775:AY1775"/>
    <mergeCell ref="AR1776:AS1776"/>
    <mergeCell ref="AT1776:AU1776"/>
    <mergeCell ref="AV1776:AW1776"/>
    <mergeCell ref="AX1776:AY1776"/>
    <mergeCell ref="AR1773:AS1773"/>
    <mergeCell ref="AT1773:AU1773"/>
    <mergeCell ref="AV1773:AW1773"/>
    <mergeCell ref="AX1773:AY1773"/>
    <mergeCell ref="AR1774:AS1774"/>
    <mergeCell ref="AT1774:AU1774"/>
    <mergeCell ref="AV1774:AW1774"/>
    <mergeCell ref="AX1774:AY1774"/>
    <mergeCell ref="AH1871:AI1871"/>
    <mergeCell ref="AJ1871:AK1871"/>
    <mergeCell ref="AL1871:AM1871"/>
    <mergeCell ref="AN1871:AO1871"/>
    <mergeCell ref="AH1865:AI1865"/>
    <mergeCell ref="AJ1865:AK1865"/>
    <mergeCell ref="AL1865:AM1865"/>
    <mergeCell ref="AN1865:AO1865"/>
    <mergeCell ref="AH1866:AI1866"/>
    <mergeCell ref="AJ1866:AK1866"/>
    <mergeCell ref="AL1866:AM1866"/>
    <mergeCell ref="AN1866:AO1866"/>
    <mergeCell ref="AH1863:AI1863"/>
    <mergeCell ref="AJ1863:AK1863"/>
    <mergeCell ref="AL1863:AM1863"/>
    <mergeCell ref="AN1863:AO1863"/>
    <mergeCell ref="AH1872:AI1872"/>
    <mergeCell ref="AJ1872:AK1872"/>
    <mergeCell ref="AL1872:AM1872"/>
    <mergeCell ref="AN1872:AO1872"/>
    <mergeCell ref="AH1869:AI1869"/>
    <mergeCell ref="AJ1869:AK1869"/>
    <mergeCell ref="AL1869:AM1869"/>
    <mergeCell ref="AN1869:AO1869"/>
    <mergeCell ref="AH1870:AI1870"/>
    <mergeCell ref="AJ1870:AK1870"/>
    <mergeCell ref="AL1870:AM1870"/>
    <mergeCell ref="AN1870:AO1870"/>
    <mergeCell ref="AH1867:AI1867"/>
    <mergeCell ref="AJ1867:AK1867"/>
    <mergeCell ref="AL1867:AM1867"/>
    <mergeCell ref="AN1867:AO1867"/>
    <mergeCell ref="AH1868:AI1868"/>
    <mergeCell ref="AJ1868:AK1868"/>
    <mergeCell ref="AL1868:AM1868"/>
    <mergeCell ref="AN1868:AO1868"/>
    <mergeCell ref="AH1864:AI1864"/>
    <mergeCell ref="AJ1864:AK1864"/>
    <mergeCell ref="AL1864:AM1864"/>
    <mergeCell ref="AN1864:AO1864"/>
    <mergeCell ref="AH1861:AI1861"/>
    <mergeCell ref="AJ1861:AK1861"/>
    <mergeCell ref="AL1861:AM1861"/>
    <mergeCell ref="AN1861:AO1861"/>
    <mergeCell ref="AH1862:AI1862"/>
    <mergeCell ref="AJ1862:AK1862"/>
    <mergeCell ref="AL1862:AM1862"/>
    <mergeCell ref="AN1862:AO1862"/>
    <mergeCell ref="AH1859:AI1859"/>
    <mergeCell ref="AJ1859:AK1859"/>
    <mergeCell ref="AL1859:AM1859"/>
    <mergeCell ref="AN1859:AO1859"/>
    <mergeCell ref="AH1860:AI1860"/>
    <mergeCell ref="AJ1860:AK1860"/>
    <mergeCell ref="AL1860:AM1860"/>
    <mergeCell ref="AN1860:AO1860"/>
    <mergeCell ref="AH1857:AI1857"/>
    <mergeCell ref="AJ1857:AK1857"/>
    <mergeCell ref="AL1857:AM1857"/>
    <mergeCell ref="AN1857:AO1857"/>
    <mergeCell ref="AH1858:AI1858"/>
    <mergeCell ref="AJ1858:AK1858"/>
    <mergeCell ref="AL1858:AM1858"/>
    <mergeCell ref="AN1858:AO1858"/>
    <mergeCell ref="AH1855:AI1855"/>
    <mergeCell ref="AJ1855:AK1855"/>
    <mergeCell ref="AL1855:AM1855"/>
    <mergeCell ref="AN1855:AO1855"/>
    <mergeCell ref="AH1856:AI1856"/>
    <mergeCell ref="AJ1856:AK1856"/>
    <mergeCell ref="AL1856:AM1856"/>
    <mergeCell ref="AN1856:AO1856"/>
    <mergeCell ref="AH1853:AI1853"/>
    <mergeCell ref="AJ1853:AK1853"/>
    <mergeCell ref="AL1853:AM1853"/>
    <mergeCell ref="AN1853:AO1853"/>
    <mergeCell ref="AH1854:AI1854"/>
    <mergeCell ref="AJ1854:AK1854"/>
    <mergeCell ref="AL1854:AM1854"/>
    <mergeCell ref="AN1854:AO1854"/>
    <mergeCell ref="AH1851:AI1851"/>
    <mergeCell ref="AJ1851:AK1851"/>
    <mergeCell ref="AL1851:AM1851"/>
    <mergeCell ref="AN1851:AO1851"/>
    <mergeCell ref="AH1852:AI1852"/>
    <mergeCell ref="AJ1852:AK1852"/>
    <mergeCell ref="AL1852:AM1852"/>
    <mergeCell ref="AN1852:AO1852"/>
    <mergeCell ref="AH1849:AI1849"/>
    <mergeCell ref="AJ1849:AK1849"/>
    <mergeCell ref="AL1849:AM1849"/>
    <mergeCell ref="AN1849:AO1849"/>
    <mergeCell ref="AH1850:AI1850"/>
    <mergeCell ref="AJ1850:AK1850"/>
    <mergeCell ref="AL1850:AM1850"/>
    <mergeCell ref="AN1850:AO1850"/>
    <mergeCell ref="AH1847:AI1847"/>
    <mergeCell ref="AJ1847:AK1847"/>
    <mergeCell ref="AL1847:AM1847"/>
    <mergeCell ref="AN1847:AO1847"/>
    <mergeCell ref="AH1848:AI1848"/>
    <mergeCell ref="AJ1848:AK1848"/>
    <mergeCell ref="AL1848:AM1848"/>
    <mergeCell ref="AN1848:AO1848"/>
    <mergeCell ref="AH1845:AI1845"/>
    <mergeCell ref="AJ1845:AK1845"/>
    <mergeCell ref="AL1845:AM1845"/>
    <mergeCell ref="AN1845:AO1845"/>
    <mergeCell ref="AH1846:AI1846"/>
    <mergeCell ref="AJ1846:AK1846"/>
    <mergeCell ref="AL1846:AM1846"/>
    <mergeCell ref="AN1846:AO1846"/>
    <mergeCell ref="AH1843:AI1843"/>
    <mergeCell ref="AJ1843:AK1843"/>
    <mergeCell ref="AL1843:AM1843"/>
    <mergeCell ref="AN1843:AO1843"/>
    <mergeCell ref="AH1844:AI1844"/>
    <mergeCell ref="AJ1844:AK1844"/>
    <mergeCell ref="AL1844:AM1844"/>
    <mergeCell ref="AN1844:AO1844"/>
    <mergeCell ref="AH1841:AI1841"/>
    <mergeCell ref="AJ1841:AK1841"/>
    <mergeCell ref="AL1841:AM1841"/>
    <mergeCell ref="AN1841:AO1841"/>
    <mergeCell ref="AH1842:AI1842"/>
    <mergeCell ref="AJ1842:AK1842"/>
    <mergeCell ref="AL1842:AM1842"/>
    <mergeCell ref="AN1842:AO1842"/>
    <mergeCell ref="AH1839:AI1839"/>
    <mergeCell ref="AJ1839:AK1839"/>
    <mergeCell ref="AL1839:AM1839"/>
    <mergeCell ref="AN1839:AO1839"/>
    <mergeCell ref="AH1840:AI1840"/>
    <mergeCell ref="AJ1840:AK1840"/>
    <mergeCell ref="AL1840:AM1840"/>
    <mergeCell ref="AN1840:AO1840"/>
    <mergeCell ref="AH1837:AI1837"/>
    <mergeCell ref="AJ1837:AK1837"/>
    <mergeCell ref="AL1837:AM1837"/>
    <mergeCell ref="AN1837:AO1837"/>
    <mergeCell ref="AH1838:AI1838"/>
    <mergeCell ref="AJ1838:AK1838"/>
    <mergeCell ref="AL1838:AM1838"/>
    <mergeCell ref="AN1838:AO1838"/>
    <mergeCell ref="AH1835:AI1835"/>
    <mergeCell ref="AJ1835:AK1835"/>
    <mergeCell ref="AL1835:AM1835"/>
    <mergeCell ref="AN1835:AO1835"/>
    <mergeCell ref="AH1836:AI1836"/>
    <mergeCell ref="AJ1836:AK1836"/>
    <mergeCell ref="AL1836:AM1836"/>
    <mergeCell ref="AN1836:AO1836"/>
    <mergeCell ref="AH1833:AI1833"/>
    <mergeCell ref="AJ1833:AK1833"/>
    <mergeCell ref="AL1833:AM1833"/>
    <mergeCell ref="AN1833:AO1833"/>
    <mergeCell ref="AH1834:AI1834"/>
    <mergeCell ref="AJ1834:AK1834"/>
    <mergeCell ref="AL1834:AM1834"/>
    <mergeCell ref="AN1834:AO1834"/>
    <mergeCell ref="AH1831:AI1831"/>
    <mergeCell ref="AJ1831:AK1831"/>
    <mergeCell ref="AL1831:AM1831"/>
    <mergeCell ref="AN1831:AO1831"/>
    <mergeCell ref="AH1832:AI1832"/>
    <mergeCell ref="AJ1832:AK1832"/>
    <mergeCell ref="AL1832:AM1832"/>
    <mergeCell ref="AN1832:AO1832"/>
    <mergeCell ref="AH1829:AI1829"/>
    <mergeCell ref="AJ1829:AK1829"/>
    <mergeCell ref="AL1829:AM1829"/>
    <mergeCell ref="AN1829:AO1829"/>
    <mergeCell ref="AH1830:AI1830"/>
    <mergeCell ref="AJ1830:AK1830"/>
    <mergeCell ref="AL1830:AM1830"/>
    <mergeCell ref="AN1830:AO1830"/>
    <mergeCell ref="AH1827:AI1827"/>
    <mergeCell ref="AJ1827:AK1827"/>
    <mergeCell ref="AL1827:AM1827"/>
    <mergeCell ref="AN1827:AO1827"/>
    <mergeCell ref="AH1828:AI1828"/>
    <mergeCell ref="AJ1828:AK1828"/>
    <mergeCell ref="AL1828:AM1828"/>
    <mergeCell ref="AN1828:AO1828"/>
    <mergeCell ref="AH1825:AI1825"/>
    <mergeCell ref="AJ1825:AK1825"/>
    <mergeCell ref="AL1825:AM1825"/>
    <mergeCell ref="AN1825:AO1825"/>
    <mergeCell ref="AH1826:AI1826"/>
    <mergeCell ref="AJ1826:AK1826"/>
    <mergeCell ref="AL1826:AM1826"/>
    <mergeCell ref="AN1826:AO1826"/>
    <mergeCell ref="AH1823:AI1823"/>
    <mergeCell ref="AJ1823:AK1823"/>
    <mergeCell ref="AL1823:AM1823"/>
    <mergeCell ref="AN1823:AO1823"/>
    <mergeCell ref="AH1824:AI1824"/>
    <mergeCell ref="AJ1824:AK1824"/>
    <mergeCell ref="AL1824:AM1824"/>
    <mergeCell ref="AN1824:AO1824"/>
    <mergeCell ref="AH1821:AI1821"/>
    <mergeCell ref="AJ1821:AK1821"/>
    <mergeCell ref="AL1821:AM1821"/>
    <mergeCell ref="AN1821:AO1821"/>
    <mergeCell ref="AH1822:AI1822"/>
    <mergeCell ref="AJ1822:AK1822"/>
    <mergeCell ref="AL1822:AM1822"/>
    <mergeCell ref="AN1822:AO1822"/>
    <mergeCell ref="AH1819:AI1819"/>
    <mergeCell ref="AJ1819:AK1819"/>
    <mergeCell ref="AL1819:AM1819"/>
    <mergeCell ref="AN1819:AO1819"/>
    <mergeCell ref="AH1820:AI1820"/>
    <mergeCell ref="AJ1820:AK1820"/>
    <mergeCell ref="AL1820:AM1820"/>
    <mergeCell ref="AN1820:AO1820"/>
    <mergeCell ref="AH1817:AI1817"/>
    <mergeCell ref="AJ1817:AK1817"/>
    <mergeCell ref="AL1817:AM1817"/>
    <mergeCell ref="AN1817:AO1817"/>
    <mergeCell ref="AH1818:AI1818"/>
    <mergeCell ref="AJ1818:AK1818"/>
    <mergeCell ref="AL1818:AM1818"/>
    <mergeCell ref="AN1818:AO1818"/>
    <mergeCell ref="AH1815:AI1815"/>
    <mergeCell ref="AJ1815:AK1815"/>
    <mergeCell ref="AL1815:AM1815"/>
    <mergeCell ref="AN1815:AO1815"/>
    <mergeCell ref="AH1816:AI1816"/>
    <mergeCell ref="AJ1816:AK1816"/>
    <mergeCell ref="AL1816:AM1816"/>
    <mergeCell ref="AN1816:AO1816"/>
    <mergeCell ref="AH1813:AI1813"/>
    <mergeCell ref="AJ1813:AK1813"/>
    <mergeCell ref="AL1813:AM1813"/>
    <mergeCell ref="AN1813:AO1813"/>
    <mergeCell ref="AH1814:AI1814"/>
    <mergeCell ref="AJ1814:AK1814"/>
    <mergeCell ref="AL1814:AM1814"/>
    <mergeCell ref="AN1814:AO1814"/>
    <mergeCell ref="AH1811:AI1811"/>
    <mergeCell ref="AJ1811:AK1811"/>
    <mergeCell ref="AL1811:AM1811"/>
    <mergeCell ref="AN1811:AO1811"/>
    <mergeCell ref="AH1812:AI1812"/>
    <mergeCell ref="AJ1812:AK1812"/>
    <mergeCell ref="AL1812:AM1812"/>
    <mergeCell ref="AN1812:AO1812"/>
    <mergeCell ref="AH1809:AI1809"/>
    <mergeCell ref="AJ1809:AK1809"/>
    <mergeCell ref="AL1809:AM1809"/>
    <mergeCell ref="AN1809:AO1809"/>
    <mergeCell ref="AH1810:AI1810"/>
    <mergeCell ref="AJ1810:AK1810"/>
    <mergeCell ref="AL1810:AM1810"/>
    <mergeCell ref="AN1810:AO1810"/>
    <mergeCell ref="AH1807:AI1807"/>
    <mergeCell ref="AJ1807:AK1807"/>
    <mergeCell ref="AL1807:AM1807"/>
    <mergeCell ref="AN1807:AO1807"/>
    <mergeCell ref="AH1808:AI1808"/>
    <mergeCell ref="AJ1808:AK1808"/>
    <mergeCell ref="AL1808:AM1808"/>
    <mergeCell ref="AN1808:AO1808"/>
    <mergeCell ref="AH1805:AI1805"/>
    <mergeCell ref="AJ1805:AK1805"/>
    <mergeCell ref="AL1805:AM1805"/>
    <mergeCell ref="AN1805:AO1805"/>
    <mergeCell ref="AH1806:AI1806"/>
    <mergeCell ref="AJ1806:AK1806"/>
    <mergeCell ref="AL1806:AM1806"/>
    <mergeCell ref="AN1806:AO1806"/>
    <mergeCell ref="AH1803:AI1803"/>
    <mergeCell ref="AJ1803:AK1803"/>
    <mergeCell ref="AL1803:AM1803"/>
    <mergeCell ref="AN1803:AO1803"/>
    <mergeCell ref="AH1804:AI1804"/>
    <mergeCell ref="AJ1804:AK1804"/>
    <mergeCell ref="AL1804:AM1804"/>
    <mergeCell ref="AN1804:AO1804"/>
    <mergeCell ref="AH1801:AI1801"/>
    <mergeCell ref="AJ1801:AK1801"/>
    <mergeCell ref="AL1801:AM1801"/>
    <mergeCell ref="AN1801:AO1801"/>
    <mergeCell ref="AH1802:AI1802"/>
    <mergeCell ref="AJ1802:AK1802"/>
    <mergeCell ref="AL1802:AM1802"/>
    <mergeCell ref="AN1802:AO1802"/>
    <mergeCell ref="AH1799:AI1799"/>
    <mergeCell ref="AJ1799:AK1799"/>
    <mergeCell ref="AL1799:AM1799"/>
    <mergeCell ref="AN1799:AO1799"/>
    <mergeCell ref="AH1800:AI1800"/>
    <mergeCell ref="AJ1800:AK1800"/>
    <mergeCell ref="AL1800:AM1800"/>
    <mergeCell ref="AN1800:AO1800"/>
    <mergeCell ref="AH1797:AI1797"/>
    <mergeCell ref="AJ1797:AK1797"/>
    <mergeCell ref="AL1797:AM1797"/>
    <mergeCell ref="AN1797:AO1797"/>
    <mergeCell ref="AH1798:AI1798"/>
    <mergeCell ref="AJ1798:AK1798"/>
    <mergeCell ref="AL1798:AM1798"/>
    <mergeCell ref="AN1798:AO1798"/>
    <mergeCell ref="AH1795:AI1795"/>
    <mergeCell ref="AJ1795:AK1795"/>
    <mergeCell ref="AL1795:AM1795"/>
    <mergeCell ref="AN1795:AO1795"/>
    <mergeCell ref="AH1796:AI1796"/>
    <mergeCell ref="AJ1796:AK1796"/>
    <mergeCell ref="AL1796:AM1796"/>
    <mergeCell ref="AN1796:AO1796"/>
    <mergeCell ref="AH1793:AI1793"/>
    <mergeCell ref="AJ1793:AK1793"/>
    <mergeCell ref="AL1793:AM1793"/>
    <mergeCell ref="AN1793:AO1793"/>
    <mergeCell ref="AH1794:AI1794"/>
    <mergeCell ref="AJ1794:AK1794"/>
    <mergeCell ref="AL1794:AM1794"/>
    <mergeCell ref="AN1794:AO1794"/>
    <mergeCell ref="AH1791:AI1791"/>
    <mergeCell ref="AJ1791:AK1791"/>
    <mergeCell ref="AL1791:AM1791"/>
    <mergeCell ref="AN1791:AO1791"/>
    <mergeCell ref="AH1792:AI1792"/>
    <mergeCell ref="AJ1792:AK1792"/>
    <mergeCell ref="AL1792:AM1792"/>
    <mergeCell ref="AN1792:AO1792"/>
    <mergeCell ref="AH1789:AI1789"/>
    <mergeCell ref="AJ1789:AK1789"/>
    <mergeCell ref="AL1789:AM1789"/>
    <mergeCell ref="AN1789:AO1789"/>
    <mergeCell ref="AH1790:AI1790"/>
    <mergeCell ref="AJ1790:AK1790"/>
    <mergeCell ref="AL1790:AM1790"/>
    <mergeCell ref="AN1790:AO1790"/>
    <mergeCell ref="AH1787:AI1787"/>
    <mergeCell ref="AJ1787:AK1787"/>
    <mergeCell ref="AL1787:AM1787"/>
    <mergeCell ref="AN1787:AO1787"/>
    <mergeCell ref="AH1788:AI1788"/>
    <mergeCell ref="AJ1788:AK1788"/>
    <mergeCell ref="AL1788:AM1788"/>
    <mergeCell ref="AN1788:AO1788"/>
    <mergeCell ref="AH1785:AI1785"/>
    <mergeCell ref="AJ1785:AK1785"/>
    <mergeCell ref="AL1785:AM1785"/>
    <mergeCell ref="AN1785:AO1785"/>
    <mergeCell ref="AH1786:AI1786"/>
    <mergeCell ref="AJ1786:AK1786"/>
    <mergeCell ref="AL1786:AM1786"/>
    <mergeCell ref="AN1786:AO1786"/>
    <mergeCell ref="AH1783:AI1783"/>
    <mergeCell ref="AJ1783:AK1783"/>
    <mergeCell ref="AL1783:AM1783"/>
    <mergeCell ref="AN1783:AO1783"/>
    <mergeCell ref="AH1784:AI1784"/>
    <mergeCell ref="AJ1784:AK1784"/>
    <mergeCell ref="AL1784:AM1784"/>
    <mergeCell ref="AN1784:AO1784"/>
    <mergeCell ref="AH1781:AI1781"/>
    <mergeCell ref="AJ1781:AK1781"/>
    <mergeCell ref="AL1781:AM1781"/>
    <mergeCell ref="AN1781:AO1781"/>
    <mergeCell ref="AH1782:AI1782"/>
    <mergeCell ref="AJ1782:AK1782"/>
    <mergeCell ref="AL1782:AM1782"/>
    <mergeCell ref="AN1782:AO1782"/>
    <mergeCell ref="AH1779:AI1779"/>
    <mergeCell ref="AJ1779:AK1779"/>
    <mergeCell ref="AL1779:AM1779"/>
    <mergeCell ref="AN1779:AO1779"/>
    <mergeCell ref="AH1780:AI1780"/>
    <mergeCell ref="AJ1780:AK1780"/>
    <mergeCell ref="AL1780:AM1780"/>
    <mergeCell ref="AN1780:AO1780"/>
    <mergeCell ref="AH1777:AI1777"/>
    <mergeCell ref="AJ1777:AK1777"/>
    <mergeCell ref="AL1777:AM1777"/>
    <mergeCell ref="AN1777:AO1777"/>
    <mergeCell ref="AH1778:AI1778"/>
    <mergeCell ref="AJ1778:AK1778"/>
    <mergeCell ref="AL1778:AM1778"/>
    <mergeCell ref="AN1778:AO1778"/>
    <mergeCell ref="AH1775:AI1775"/>
    <mergeCell ref="AJ1775:AK1775"/>
    <mergeCell ref="AL1775:AM1775"/>
    <mergeCell ref="AN1775:AO1775"/>
    <mergeCell ref="AH1776:AI1776"/>
    <mergeCell ref="AJ1776:AK1776"/>
    <mergeCell ref="AL1776:AM1776"/>
    <mergeCell ref="AN1776:AO1776"/>
    <mergeCell ref="AH1773:AI1773"/>
    <mergeCell ref="AJ1773:AK1773"/>
    <mergeCell ref="AL1773:AM1773"/>
    <mergeCell ref="AN1773:AO1773"/>
    <mergeCell ref="AH1774:AI1774"/>
    <mergeCell ref="AJ1774:AK1774"/>
    <mergeCell ref="AL1774:AM1774"/>
    <mergeCell ref="AN1774:AO1774"/>
    <mergeCell ref="X1871:Y1871"/>
    <mergeCell ref="Z1871:AA1871"/>
    <mergeCell ref="AB1871:AC1871"/>
    <mergeCell ref="AD1871:AE1871"/>
    <mergeCell ref="X1872:Y1872"/>
    <mergeCell ref="Z1872:AA1872"/>
    <mergeCell ref="AB1872:AC1872"/>
    <mergeCell ref="AD1872:AE1872"/>
    <mergeCell ref="X1869:Y1869"/>
    <mergeCell ref="Z1869:AA1869"/>
    <mergeCell ref="AB1869:AC1869"/>
    <mergeCell ref="AD1869:AE1869"/>
    <mergeCell ref="X1870:Y1870"/>
    <mergeCell ref="Z1870:AA1870"/>
    <mergeCell ref="AB1870:AC1870"/>
    <mergeCell ref="AD1870:AE1870"/>
    <mergeCell ref="X1867:Y1867"/>
    <mergeCell ref="Z1867:AA1867"/>
    <mergeCell ref="AB1867:AC1867"/>
    <mergeCell ref="AD1867:AE1867"/>
    <mergeCell ref="X1868:Y1868"/>
    <mergeCell ref="Z1868:AA1868"/>
    <mergeCell ref="AB1868:AC1868"/>
    <mergeCell ref="AD1868:AE1868"/>
    <mergeCell ref="X1865:Y1865"/>
    <mergeCell ref="Z1865:AA1865"/>
    <mergeCell ref="AB1865:AC1865"/>
    <mergeCell ref="AD1865:AE1865"/>
    <mergeCell ref="X1866:Y1866"/>
    <mergeCell ref="Z1866:AA1866"/>
    <mergeCell ref="AB1866:AC1866"/>
    <mergeCell ref="AD1866:AE1866"/>
    <mergeCell ref="X1863:Y1863"/>
    <mergeCell ref="Z1863:AA1863"/>
    <mergeCell ref="AB1863:AC1863"/>
    <mergeCell ref="AD1863:AE1863"/>
    <mergeCell ref="X1864:Y1864"/>
    <mergeCell ref="Z1864:AA1864"/>
    <mergeCell ref="AB1864:AC1864"/>
    <mergeCell ref="AD1864:AE1864"/>
    <mergeCell ref="X1861:Y1861"/>
    <mergeCell ref="Z1861:AA1861"/>
    <mergeCell ref="AB1861:AC1861"/>
    <mergeCell ref="AD1861:AE1861"/>
    <mergeCell ref="X1862:Y1862"/>
    <mergeCell ref="Z1862:AA1862"/>
    <mergeCell ref="AB1862:AC1862"/>
    <mergeCell ref="AD1862:AE1862"/>
    <mergeCell ref="X1859:Y1859"/>
    <mergeCell ref="Z1859:AA1859"/>
    <mergeCell ref="AB1859:AC1859"/>
    <mergeCell ref="AD1859:AE1859"/>
    <mergeCell ref="X1860:Y1860"/>
    <mergeCell ref="Z1860:AA1860"/>
    <mergeCell ref="AB1860:AC1860"/>
    <mergeCell ref="AD1860:AE1860"/>
    <mergeCell ref="X1857:Y1857"/>
    <mergeCell ref="Z1857:AA1857"/>
    <mergeCell ref="AB1857:AC1857"/>
    <mergeCell ref="AD1857:AE1857"/>
    <mergeCell ref="X1858:Y1858"/>
    <mergeCell ref="Z1858:AA1858"/>
    <mergeCell ref="AB1858:AC1858"/>
    <mergeCell ref="AD1858:AE1858"/>
    <mergeCell ref="X1855:Y1855"/>
    <mergeCell ref="Z1855:AA1855"/>
    <mergeCell ref="AB1855:AC1855"/>
    <mergeCell ref="AD1855:AE1855"/>
    <mergeCell ref="X1856:Y1856"/>
    <mergeCell ref="Z1856:AA1856"/>
    <mergeCell ref="AB1856:AC1856"/>
    <mergeCell ref="AD1856:AE1856"/>
    <mergeCell ref="X1853:Y1853"/>
    <mergeCell ref="Z1853:AA1853"/>
    <mergeCell ref="AB1853:AC1853"/>
    <mergeCell ref="AD1853:AE1853"/>
    <mergeCell ref="X1854:Y1854"/>
    <mergeCell ref="Z1854:AA1854"/>
    <mergeCell ref="AB1854:AC1854"/>
    <mergeCell ref="AD1854:AE1854"/>
    <mergeCell ref="X1851:Y1851"/>
    <mergeCell ref="Z1851:AA1851"/>
    <mergeCell ref="AB1851:AC1851"/>
    <mergeCell ref="AD1851:AE1851"/>
    <mergeCell ref="X1852:Y1852"/>
    <mergeCell ref="Z1852:AA1852"/>
    <mergeCell ref="AB1852:AC1852"/>
    <mergeCell ref="AD1852:AE1852"/>
    <mergeCell ref="X1849:Y1849"/>
    <mergeCell ref="Z1849:AA1849"/>
    <mergeCell ref="AB1849:AC1849"/>
    <mergeCell ref="AD1849:AE1849"/>
    <mergeCell ref="X1850:Y1850"/>
    <mergeCell ref="Z1850:AA1850"/>
    <mergeCell ref="AB1850:AC1850"/>
    <mergeCell ref="AD1850:AE1850"/>
    <mergeCell ref="X1847:Y1847"/>
    <mergeCell ref="Z1847:AA1847"/>
    <mergeCell ref="AB1847:AC1847"/>
    <mergeCell ref="AD1847:AE1847"/>
    <mergeCell ref="X1848:Y1848"/>
    <mergeCell ref="Z1848:AA1848"/>
    <mergeCell ref="AB1848:AC1848"/>
    <mergeCell ref="AD1848:AE1848"/>
    <mergeCell ref="X1845:Y1845"/>
    <mergeCell ref="Z1845:AA1845"/>
    <mergeCell ref="AB1845:AC1845"/>
    <mergeCell ref="AD1845:AE1845"/>
    <mergeCell ref="X1846:Y1846"/>
    <mergeCell ref="Z1846:AA1846"/>
    <mergeCell ref="AB1846:AC1846"/>
    <mergeCell ref="AD1846:AE1846"/>
    <mergeCell ref="X1843:Y1843"/>
    <mergeCell ref="Z1843:AA1843"/>
    <mergeCell ref="AB1843:AC1843"/>
    <mergeCell ref="AD1843:AE1843"/>
    <mergeCell ref="X1844:Y1844"/>
    <mergeCell ref="Z1844:AA1844"/>
    <mergeCell ref="AB1844:AC1844"/>
    <mergeCell ref="AD1844:AE1844"/>
    <mergeCell ref="X1841:Y1841"/>
    <mergeCell ref="Z1841:AA1841"/>
    <mergeCell ref="AB1841:AC1841"/>
    <mergeCell ref="AD1841:AE1841"/>
    <mergeCell ref="X1842:Y1842"/>
    <mergeCell ref="Z1842:AA1842"/>
    <mergeCell ref="AB1842:AC1842"/>
    <mergeCell ref="AD1842:AE1842"/>
    <mergeCell ref="X1839:Y1839"/>
    <mergeCell ref="Z1839:AA1839"/>
    <mergeCell ref="AB1839:AC1839"/>
    <mergeCell ref="AD1839:AE1839"/>
    <mergeCell ref="X1840:Y1840"/>
    <mergeCell ref="Z1840:AA1840"/>
    <mergeCell ref="AB1840:AC1840"/>
    <mergeCell ref="AD1840:AE1840"/>
    <mergeCell ref="X1837:Y1837"/>
    <mergeCell ref="Z1837:AA1837"/>
    <mergeCell ref="AB1837:AC1837"/>
    <mergeCell ref="AD1837:AE1837"/>
    <mergeCell ref="X1838:Y1838"/>
    <mergeCell ref="Z1838:AA1838"/>
    <mergeCell ref="AB1838:AC1838"/>
    <mergeCell ref="AD1838:AE1838"/>
    <mergeCell ref="X1835:Y1835"/>
    <mergeCell ref="Z1835:AA1835"/>
    <mergeCell ref="AB1835:AC1835"/>
    <mergeCell ref="AD1835:AE1835"/>
    <mergeCell ref="X1836:Y1836"/>
    <mergeCell ref="Z1836:AA1836"/>
    <mergeCell ref="AB1836:AC1836"/>
    <mergeCell ref="AD1836:AE1836"/>
    <mergeCell ref="X1833:Y1833"/>
    <mergeCell ref="Z1833:AA1833"/>
    <mergeCell ref="AB1833:AC1833"/>
    <mergeCell ref="AD1833:AE1833"/>
    <mergeCell ref="X1834:Y1834"/>
    <mergeCell ref="Z1834:AA1834"/>
    <mergeCell ref="AB1834:AC1834"/>
    <mergeCell ref="AD1834:AE1834"/>
    <mergeCell ref="X1831:Y1831"/>
    <mergeCell ref="Z1831:AA1831"/>
    <mergeCell ref="AB1831:AC1831"/>
    <mergeCell ref="AD1831:AE1831"/>
    <mergeCell ref="X1832:Y1832"/>
    <mergeCell ref="Z1832:AA1832"/>
    <mergeCell ref="AB1832:AC1832"/>
    <mergeCell ref="AD1832:AE1832"/>
    <mergeCell ref="X1829:Y1829"/>
    <mergeCell ref="Z1829:AA1829"/>
    <mergeCell ref="AB1829:AC1829"/>
    <mergeCell ref="AD1829:AE1829"/>
    <mergeCell ref="X1830:Y1830"/>
    <mergeCell ref="Z1830:AA1830"/>
    <mergeCell ref="AB1830:AC1830"/>
    <mergeCell ref="AD1830:AE1830"/>
    <mergeCell ref="X1827:Y1827"/>
    <mergeCell ref="Z1827:AA1827"/>
    <mergeCell ref="AB1827:AC1827"/>
    <mergeCell ref="AD1827:AE1827"/>
    <mergeCell ref="X1828:Y1828"/>
    <mergeCell ref="Z1828:AA1828"/>
    <mergeCell ref="AB1828:AC1828"/>
    <mergeCell ref="AD1828:AE1828"/>
    <mergeCell ref="X1825:Y1825"/>
    <mergeCell ref="Z1825:AA1825"/>
    <mergeCell ref="AB1825:AC1825"/>
    <mergeCell ref="AD1825:AE1825"/>
    <mergeCell ref="X1826:Y1826"/>
    <mergeCell ref="Z1826:AA1826"/>
    <mergeCell ref="AB1826:AC1826"/>
    <mergeCell ref="AD1826:AE1826"/>
    <mergeCell ref="X1823:Y1823"/>
    <mergeCell ref="Z1823:AA1823"/>
    <mergeCell ref="AB1823:AC1823"/>
    <mergeCell ref="AD1823:AE1823"/>
    <mergeCell ref="X1824:Y1824"/>
    <mergeCell ref="Z1824:AA1824"/>
    <mergeCell ref="AB1824:AC1824"/>
    <mergeCell ref="AD1824:AE1824"/>
    <mergeCell ref="X1821:Y1821"/>
    <mergeCell ref="Z1821:AA1821"/>
    <mergeCell ref="AB1821:AC1821"/>
    <mergeCell ref="AD1821:AE1821"/>
    <mergeCell ref="X1822:Y1822"/>
    <mergeCell ref="Z1822:AA1822"/>
    <mergeCell ref="AB1822:AC1822"/>
    <mergeCell ref="AD1822:AE1822"/>
    <mergeCell ref="X1819:Y1819"/>
    <mergeCell ref="Z1819:AA1819"/>
    <mergeCell ref="AB1819:AC1819"/>
    <mergeCell ref="AD1819:AE1819"/>
    <mergeCell ref="X1820:Y1820"/>
    <mergeCell ref="Z1820:AA1820"/>
    <mergeCell ref="AB1820:AC1820"/>
    <mergeCell ref="AD1820:AE1820"/>
    <mergeCell ref="X1817:Y1817"/>
    <mergeCell ref="Z1817:AA1817"/>
    <mergeCell ref="AB1817:AC1817"/>
    <mergeCell ref="AD1817:AE1817"/>
    <mergeCell ref="X1818:Y1818"/>
    <mergeCell ref="Z1818:AA1818"/>
    <mergeCell ref="AB1818:AC1818"/>
    <mergeCell ref="AD1818:AE1818"/>
    <mergeCell ref="X1815:Y1815"/>
    <mergeCell ref="Z1815:AA1815"/>
    <mergeCell ref="AB1815:AC1815"/>
    <mergeCell ref="AD1815:AE1815"/>
    <mergeCell ref="X1816:Y1816"/>
    <mergeCell ref="Z1816:AA1816"/>
    <mergeCell ref="AB1816:AC1816"/>
    <mergeCell ref="AD1816:AE1816"/>
    <mergeCell ref="X1813:Y1813"/>
    <mergeCell ref="Z1813:AA1813"/>
    <mergeCell ref="AB1813:AC1813"/>
    <mergeCell ref="AD1813:AE1813"/>
    <mergeCell ref="X1814:Y1814"/>
    <mergeCell ref="Z1814:AA1814"/>
    <mergeCell ref="AB1814:AC1814"/>
    <mergeCell ref="AD1814:AE1814"/>
    <mergeCell ref="X1811:Y1811"/>
    <mergeCell ref="Z1811:AA1811"/>
    <mergeCell ref="AB1811:AC1811"/>
    <mergeCell ref="AD1811:AE1811"/>
    <mergeCell ref="X1812:Y1812"/>
    <mergeCell ref="Z1812:AA1812"/>
    <mergeCell ref="AB1812:AC1812"/>
    <mergeCell ref="AD1812:AE1812"/>
    <mergeCell ref="X1809:Y1809"/>
    <mergeCell ref="Z1809:AA1809"/>
    <mergeCell ref="AB1809:AC1809"/>
    <mergeCell ref="AD1809:AE1809"/>
    <mergeCell ref="X1810:Y1810"/>
    <mergeCell ref="Z1810:AA1810"/>
    <mergeCell ref="AB1810:AC1810"/>
    <mergeCell ref="AD1810:AE1810"/>
    <mergeCell ref="X1807:Y1807"/>
    <mergeCell ref="Z1807:AA1807"/>
    <mergeCell ref="AB1807:AC1807"/>
    <mergeCell ref="AD1807:AE1807"/>
    <mergeCell ref="X1808:Y1808"/>
    <mergeCell ref="Z1808:AA1808"/>
    <mergeCell ref="AB1808:AC1808"/>
    <mergeCell ref="AD1808:AE1808"/>
    <mergeCell ref="X1805:Y1805"/>
    <mergeCell ref="Z1805:AA1805"/>
    <mergeCell ref="AB1805:AC1805"/>
    <mergeCell ref="AD1805:AE1805"/>
    <mergeCell ref="X1806:Y1806"/>
    <mergeCell ref="Z1806:AA1806"/>
    <mergeCell ref="AB1806:AC1806"/>
    <mergeCell ref="AD1806:AE1806"/>
    <mergeCell ref="X1803:Y1803"/>
    <mergeCell ref="Z1803:AA1803"/>
    <mergeCell ref="AB1803:AC1803"/>
    <mergeCell ref="AD1803:AE1803"/>
    <mergeCell ref="X1804:Y1804"/>
    <mergeCell ref="Z1804:AA1804"/>
    <mergeCell ref="AB1804:AC1804"/>
    <mergeCell ref="AD1804:AE1804"/>
    <mergeCell ref="X1801:Y1801"/>
    <mergeCell ref="Z1801:AA1801"/>
    <mergeCell ref="AB1801:AC1801"/>
    <mergeCell ref="AD1801:AE1801"/>
    <mergeCell ref="X1802:Y1802"/>
    <mergeCell ref="Z1802:AA1802"/>
    <mergeCell ref="AB1802:AC1802"/>
    <mergeCell ref="AD1802:AE1802"/>
    <mergeCell ref="X1799:Y1799"/>
    <mergeCell ref="Z1799:AA1799"/>
    <mergeCell ref="AB1799:AC1799"/>
    <mergeCell ref="AD1799:AE1799"/>
    <mergeCell ref="X1800:Y1800"/>
    <mergeCell ref="Z1800:AA1800"/>
    <mergeCell ref="AB1800:AC1800"/>
    <mergeCell ref="AD1800:AE1800"/>
    <mergeCell ref="X1797:Y1797"/>
    <mergeCell ref="Z1797:AA1797"/>
    <mergeCell ref="AB1797:AC1797"/>
    <mergeCell ref="AD1797:AE1797"/>
    <mergeCell ref="X1798:Y1798"/>
    <mergeCell ref="Z1798:AA1798"/>
    <mergeCell ref="AB1798:AC1798"/>
    <mergeCell ref="AD1798:AE1798"/>
    <mergeCell ref="X1795:Y1795"/>
    <mergeCell ref="Z1795:AA1795"/>
    <mergeCell ref="AB1795:AC1795"/>
    <mergeCell ref="AD1795:AE1795"/>
    <mergeCell ref="X1796:Y1796"/>
    <mergeCell ref="Z1796:AA1796"/>
    <mergeCell ref="AB1796:AC1796"/>
    <mergeCell ref="AD1796:AE1796"/>
    <mergeCell ref="X1793:Y1793"/>
    <mergeCell ref="Z1793:AA1793"/>
    <mergeCell ref="AB1793:AC1793"/>
    <mergeCell ref="AD1793:AE1793"/>
    <mergeCell ref="X1794:Y1794"/>
    <mergeCell ref="Z1794:AA1794"/>
    <mergeCell ref="AB1794:AC1794"/>
    <mergeCell ref="AD1794:AE1794"/>
    <mergeCell ref="X1791:Y1791"/>
    <mergeCell ref="Z1791:AA1791"/>
    <mergeCell ref="AB1791:AC1791"/>
    <mergeCell ref="AD1791:AE1791"/>
    <mergeCell ref="X1792:Y1792"/>
    <mergeCell ref="Z1792:AA1792"/>
    <mergeCell ref="AB1792:AC1792"/>
    <mergeCell ref="AD1792:AE1792"/>
    <mergeCell ref="X1789:Y1789"/>
    <mergeCell ref="Z1789:AA1789"/>
    <mergeCell ref="AB1789:AC1789"/>
    <mergeCell ref="AD1789:AE1789"/>
    <mergeCell ref="X1790:Y1790"/>
    <mergeCell ref="Z1790:AA1790"/>
    <mergeCell ref="AB1790:AC1790"/>
    <mergeCell ref="AD1790:AE1790"/>
    <mergeCell ref="X1787:Y1787"/>
    <mergeCell ref="Z1787:AA1787"/>
    <mergeCell ref="AB1787:AC1787"/>
    <mergeCell ref="AD1787:AE1787"/>
    <mergeCell ref="X1788:Y1788"/>
    <mergeCell ref="Z1788:AA1788"/>
    <mergeCell ref="AB1788:AC1788"/>
    <mergeCell ref="AD1788:AE1788"/>
    <mergeCell ref="X1785:Y1785"/>
    <mergeCell ref="Z1785:AA1785"/>
    <mergeCell ref="AB1785:AC1785"/>
    <mergeCell ref="AD1785:AE1785"/>
    <mergeCell ref="X1786:Y1786"/>
    <mergeCell ref="Z1786:AA1786"/>
    <mergeCell ref="AB1786:AC1786"/>
    <mergeCell ref="AD1786:AE1786"/>
    <mergeCell ref="X1783:Y1783"/>
    <mergeCell ref="Z1783:AA1783"/>
    <mergeCell ref="AB1783:AC1783"/>
    <mergeCell ref="AD1783:AE1783"/>
    <mergeCell ref="X1784:Y1784"/>
    <mergeCell ref="Z1784:AA1784"/>
    <mergeCell ref="AB1784:AC1784"/>
    <mergeCell ref="AD1784:AE1784"/>
    <mergeCell ref="X1781:Y1781"/>
    <mergeCell ref="Z1781:AA1781"/>
    <mergeCell ref="AB1781:AC1781"/>
    <mergeCell ref="AD1781:AE1781"/>
    <mergeCell ref="X1782:Y1782"/>
    <mergeCell ref="Z1782:AA1782"/>
    <mergeCell ref="AB1782:AC1782"/>
    <mergeCell ref="AD1782:AE1782"/>
    <mergeCell ref="X1779:Y1779"/>
    <mergeCell ref="Z1779:AA1779"/>
    <mergeCell ref="AB1779:AC1779"/>
    <mergeCell ref="AD1779:AE1779"/>
    <mergeCell ref="X1780:Y1780"/>
    <mergeCell ref="Z1780:AA1780"/>
    <mergeCell ref="AB1780:AC1780"/>
    <mergeCell ref="AD1780:AE1780"/>
    <mergeCell ref="X1777:Y1777"/>
    <mergeCell ref="Z1777:AA1777"/>
    <mergeCell ref="AB1777:AC1777"/>
    <mergeCell ref="AD1777:AE1777"/>
    <mergeCell ref="X1778:Y1778"/>
    <mergeCell ref="Z1778:AA1778"/>
    <mergeCell ref="AB1778:AC1778"/>
    <mergeCell ref="AD1778:AE1778"/>
    <mergeCell ref="X1775:Y1775"/>
    <mergeCell ref="Z1775:AA1775"/>
    <mergeCell ref="AB1775:AC1775"/>
    <mergeCell ref="AD1775:AE1775"/>
    <mergeCell ref="X1776:Y1776"/>
    <mergeCell ref="Z1776:AA1776"/>
    <mergeCell ref="AB1776:AC1776"/>
    <mergeCell ref="AD1776:AE1776"/>
    <mergeCell ref="X1773:Y1773"/>
    <mergeCell ref="Z1773:AA1773"/>
    <mergeCell ref="AB1773:AC1773"/>
    <mergeCell ref="AD1773:AE1773"/>
    <mergeCell ref="X1774:Y1774"/>
    <mergeCell ref="Z1774:AA1774"/>
    <mergeCell ref="AB1774:AC1774"/>
    <mergeCell ref="AD1774:AE1774"/>
    <mergeCell ref="T1868:U1868"/>
    <mergeCell ref="T1848:U1848"/>
    <mergeCell ref="T1849:U1849"/>
    <mergeCell ref="T1850:U1850"/>
    <mergeCell ref="T1851:U1851"/>
    <mergeCell ref="T1852:U1852"/>
    <mergeCell ref="T1843:U1843"/>
    <mergeCell ref="T1844:U1844"/>
    <mergeCell ref="T1845:U1845"/>
    <mergeCell ref="T1846:U1846"/>
    <mergeCell ref="T1847:U1847"/>
    <mergeCell ref="T1838:U1838"/>
    <mergeCell ref="T1839:U1839"/>
    <mergeCell ref="T1840:U1840"/>
    <mergeCell ref="T1841:U1841"/>
    <mergeCell ref="T1842:U1842"/>
    <mergeCell ref="T1818:U1818"/>
    <mergeCell ref="T1819:U1819"/>
    <mergeCell ref="T1820:U1820"/>
    <mergeCell ref="T1821:U1821"/>
    <mergeCell ref="T1822:U1822"/>
    <mergeCell ref="T1869:U1869"/>
    <mergeCell ref="T1870:U1870"/>
    <mergeCell ref="T1871:U1871"/>
    <mergeCell ref="T1872:U1872"/>
    <mergeCell ref="T1863:U1863"/>
    <mergeCell ref="T1864:U1864"/>
    <mergeCell ref="T1865:U1865"/>
    <mergeCell ref="T1866:U1866"/>
    <mergeCell ref="T1867:U1867"/>
    <mergeCell ref="T1858:U1858"/>
    <mergeCell ref="T1859:U1859"/>
    <mergeCell ref="T1860:U1860"/>
    <mergeCell ref="T1861:U1861"/>
    <mergeCell ref="T1862:U1862"/>
    <mergeCell ref="T1853:U1853"/>
    <mergeCell ref="T1854:U1854"/>
    <mergeCell ref="T1855:U1855"/>
    <mergeCell ref="T1856:U1856"/>
    <mergeCell ref="T1857:U1857"/>
    <mergeCell ref="T1784:U1784"/>
    <mergeCell ref="T1785:U1785"/>
    <mergeCell ref="T1786:U1786"/>
    <mergeCell ref="T1787:U1787"/>
    <mergeCell ref="T1778:U1778"/>
    <mergeCell ref="T1779:U1779"/>
    <mergeCell ref="T1780:U1780"/>
    <mergeCell ref="T1781:U1781"/>
    <mergeCell ref="T1782:U1782"/>
    <mergeCell ref="T1813:U1813"/>
    <mergeCell ref="T1814:U1814"/>
    <mergeCell ref="T1815:U1815"/>
    <mergeCell ref="T1816:U1816"/>
    <mergeCell ref="T1817:U1817"/>
    <mergeCell ref="T1808:U1808"/>
    <mergeCell ref="T1809:U1809"/>
    <mergeCell ref="T1810:U1810"/>
    <mergeCell ref="T1811:U1811"/>
    <mergeCell ref="T1812:U1812"/>
    <mergeCell ref="T1803:U1803"/>
    <mergeCell ref="T1804:U1804"/>
    <mergeCell ref="T1805:U1805"/>
    <mergeCell ref="T1806:U1806"/>
    <mergeCell ref="T1807:U1807"/>
    <mergeCell ref="T1798:U1798"/>
    <mergeCell ref="T1799:U1799"/>
    <mergeCell ref="T1800:U1800"/>
    <mergeCell ref="T1801:U1801"/>
    <mergeCell ref="T1802:U1802"/>
    <mergeCell ref="R1848:S1848"/>
    <mergeCell ref="R1849:S1849"/>
    <mergeCell ref="R1850:S1850"/>
    <mergeCell ref="R1851:S1851"/>
    <mergeCell ref="R1852:S1852"/>
    <mergeCell ref="R1843:S1843"/>
    <mergeCell ref="R1844:S1844"/>
    <mergeCell ref="T1793:U1793"/>
    <mergeCell ref="T1794:U1794"/>
    <mergeCell ref="T1795:U1795"/>
    <mergeCell ref="T1796:U1796"/>
    <mergeCell ref="T1797:U1797"/>
    <mergeCell ref="T1788:U1788"/>
    <mergeCell ref="T1789:U1789"/>
    <mergeCell ref="T1790:U1790"/>
    <mergeCell ref="T1791:U1791"/>
    <mergeCell ref="T1792:U1792"/>
    <mergeCell ref="T1833:U1833"/>
    <mergeCell ref="T1834:U1834"/>
    <mergeCell ref="T1835:U1835"/>
    <mergeCell ref="T1836:U1836"/>
    <mergeCell ref="T1837:U1837"/>
    <mergeCell ref="T1828:U1828"/>
    <mergeCell ref="T1829:U1829"/>
    <mergeCell ref="T1830:U1830"/>
    <mergeCell ref="T1831:U1831"/>
    <mergeCell ref="T1832:U1832"/>
    <mergeCell ref="T1823:U1823"/>
    <mergeCell ref="T1824:U1824"/>
    <mergeCell ref="T1825:U1825"/>
    <mergeCell ref="T1826:U1826"/>
    <mergeCell ref="T1827:U1827"/>
    <mergeCell ref="R1868:S1868"/>
    <mergeCell ref="R1869:S1869"/>
    <mergeCell ref="R1870:S1870"/>
    <mergeCell ref="R1871:S1871"/>
    <mergeCell ref="R1872:S1872"/>
    <mergeCell ref="R1863:S1863"/>
    <mergeCell ref="R1864:S1864"/>
    <mergeCell ref="R1865:S1865"/>
    <mergeCell ref="R1866:S1866"/>
    <mergeCell ref="R1867:S1867"/>
    <mergeCell ref="R1858:S1858"/>
    <mergeCell ref="R1859:S1859"/>
    <mergeCell ref="R1860:S1860"/>
    <mergeCell ref="R1861:S1861"/>
    <mergeCell ref="R1862:S1862"/>
    <mergeCell ref="R1853:S1853"/>
    <mergeCell ref="R1854:S1854"/>
    <mergeCell ref="R1855:S1855"/>
    <mergeCell ref="R1856:S1856"/>
    <mergeCell ref="R1857:S1857"/>
    <mergeCell ref="R1845:S1845"/>
    <mergeCell ref="R1846:S1846"/>
    <mergeCell ref="R1847:S1847"/>
    <mergeCell ref="R1838:S1838"/>
    <mergeCell ref="R1839:S1839"/>
    <mergeCell ref="R1840:S1840"/>
    <mergeCell ref="R1841:S1841"/>
    <mergeCell ref="R1842:S1842"/>
    <mergeCell ref="R1833:S1833"/>
    <mergeCell ref="R1834:S1834"/>
    <mergeCell ref="R1835:S1835"/>
    <mergeCell ref="R1836:S1836"/>
    <mergeCell ref="R1837:S1837"/>
    <mergeCell ref="R1828:S1828"/>
    <mergeCell ref="R1829:S1829"/>
    <mergeCell ref="R1830:S1830"/>
    <mergeCell ref="R1831:S1831"/>
    <mergeCell ref="R1832:S1832"/>
    <mergeCell ref="R1823:S1823"/>
    <mergeCell ref="R1824:S1824"/>
    <mergeCell ref="R1825:S1825"/>
    <mergeCell ref="R1826:S1826"/>
    <mergeCell ref="R1827:S1827"/>
    <mergeCell ref="R1818:S1818"/>
    <mergeCell ref="R1819:S1819"/>
    <mergeCell ref="R1820:S1820"/>
    <mergeCell ref="R1821:S1821"/>
    <mergeCell ref="R1822:S1822"/>
    <mergeCell ref="R1813:S1813"/>
    <mergeCell ref="R1814:S1814"/>
    <mergeCell ref="R1815:S1815"/>
    <mergeCell ref="R1816:S1816"/>
    <mergeCell ref="R1817:S1817"/>
    <mergeCell ref="R1808:S1808"/>
    <mergeCell ref="R1809:S1809"/>
    <mergeCell ref="R1810:S1810"/>
    <mergeCell ref="R1811:S1811"/>
    <mergeCell ref="R1812:S1812"/>
    <mergeCell ref="R1805:S1805"/>
    <mergeCell ref="R1806:S1806"/>
    <mergeCell ref="R1807:S1807"/>
    <mergeCell ref="R1798:S1798"/>
    <mergeCell ref="R1799:S1799"/>
    <mergeCell ref="R1800:S1800"/>
    <mergeCell ref="R1801:S1801"/>
    <mergeCell ref="R1802:S1802"/>
    <mergeCell ref="R1793:S1793"/>
    <mergeCell ref="R1794:S1794"/>
    <mergeCell ref="R1795:S1795"/>
    <mergeCell ref="R1796:S1796"/>
    <mergeCell ref="R1797:S1797"/>
    <mergeCell ref="R1788:S1788"/>
    <mergeCell ref="R1789:S1789"/>
    <mergeCell ref="R1790:S1790"/>
    <mergeCell ref="R1791:S1791"/>
    <mergeCell ref="R1792:S1792"/>
    <mergeCell ref="R1785:S1785"/>
    <mergeCell ref="R1786:S1786"/>
    <mergeCell ref="R1787:S1787"/>
    <mergeCell ref="R1778:S1778"/>
    <mergeCell ref="R1779:S1779"/>
    <mergeCell ref="R1780:S1780"/>
    <mergeCell ref="R1781:S1781"/>
    <mergeCell ref="R1782:S1782"/>
    <mergeCell ref="R1773:S1773"/>
    <mergeCell ref="R1774:S1774"/>
    <mergeCell ref="R1775:S1775"/>
    <mergeCell ref="R1776:S1776"/>
    <mergeCell ref="R1777:S1777"/>
    <mergeCell ref="P1868:Q1868"/>
    <mergeCell ref="P1869:Q1869"/>
    <mergeCell ref="P1848:Q1848"/>
    <mergeCell ref="P1849:Q1849"/>
    <mergeCell ref="P1850:Q1850"/>
    <mergeCell ref="P1851:Q1851"/>
    <mergeCell ref="P1852:Q1852"/>
    <mergeCell ref="P1843:Q1843"/>
    <mergeCell ref="P1844:Q1844"/>
    <mergeCell ref="P1845:Q1845"/>
    <mergeCell ref="P1846:Q1846"/>
    <mergeCell ref="P1847:Q1847"/>
    <mergeCell ref="P1838:Q1838"/>
    <mergeCell ref="P1839:Q1839"/>
    <mergeCell ref="P1840:Q1840"/>
    <mergeCell ref="P1841:Q1841"/>
    <mergeCell ref="P1842:Q1842"/>
    <mergeCell ref="R1803:S1803"/>
    <mergeCell ref="R1804:S1804"/>
    <mergeCell ref="P1818:Q1818"/>
    <mergeCell ref="P1819:Q1819"/>
    <mergeCell ref="P1820:Q1820"/>
    <mergeCell ref="P1821:Q1821"/>
    <mergeCell ref="P1822:Q1822"/>
    <mergeCell ref="P1870:Q1870"/>
    <mergeCell ref="P1871:Q1871"/>
    <mergeCell ref="P1872:Q1872"/>
    <mergeCell ref="P1863:Q1863"/>
    <mergeCell ref="P1864:Q1864"/>
    <mergeCell ref="P1865:Q1865"/>
    <mergeCell ref="P1866:Q1866"/>
    <mergeCell ref="P1867:Q1867"/>
    <mergeCell ref="P1858:Q1858"/>
    <mergeCell ref="P1859:Q1859"/>
    <mergeCell ref="P1860:Q1860"/>
    <mergeCell ref="P1861:Q1861"/>
    <mergeCell ref="P1862:Q1862"/>
    <mergeCell ref="P1853:Q1853"/>
    <mergeCell ref="P1854:Q1854"/>
    <mergeCell ref="P1855:Q1855"/>
    <mergeCell ref="P1856:Q1856"/>
    <mergeCell ref="P1857:Q1857"/>
    <mergeCell ref="P1785:Q1785"/>
    <mergeCell ref="P1786:Q1786"/>
    <mergeCell ref="P1787:Q1787"/>
    <mergeCell ref="P1778:Q1778"/>
    <mergeCell ref="P1779:Q1779"/>
    <mergeCell ref="P1780:Q1780"/>
    <mergeCell ref="P1781:Q1781"/>
    <mergeCell ref="P1782:Q1782"/>
    <mergeCell ref="P1813:Q1813"/>
    <mergeCell ref="P1814:Q1814"/>
    <mergeCell ref="P1815:Q1815"/>
    <mergeCell ref="P1816:Q1816"/>
    <mergeCell ref="P1817:Q1817"/>
    <mergeCell ref="P1808:Q1808"/>
    <mergeCell ref="P1809:Q1809"/>
    <mergeCell ref="P1810:Q1810"/>
    <mergeCell ref="P1811:Q1811"/>
    <mergeCell ref="P1812:Q1812"/>
    <mergeCell ref="P1803:Q1803"/>
    <mergeCell ref="P1804:Q1804"/>
    <mergeCell ref="P1805:Q1805"/>
    <mergeCell ref="P1806:Q1806"/>
    <mergeCell ref="P1807:Q1807"/>
    <mergeCell ref="P1798:Q1798"/>
    <mergeCell ref="P1799:Q1799"/>
    <mergeCell ref="P1800:Q1800"/>
    <mergeCell ref="P1801:Q1801"/>
    <mergeCell ref="P1802:Q1802"/>
    <mergeCell ref="N1848:O1848"/>
    <mergeCell ref="N1849:O1849"/>
    <mergeCell ref="N1850:O1850"/>
    <mergeCell ref="N1851:O1851"/>
    <mergeCell ref="N1852:O1852"/>
    <mergeCell ref="N1843:O1843"/>
    <mergeCell ref="N1844:O1844"/>
    <mergeCell ref="P1793:Q1793"/>
    <mergeCell ref="P1794:Q1794"/>
    <mergeCell ref="P1795:Q1795"/>
    <mergeCell ref="P1796:Q1796"/>
    <mergeCell ref="P1797:Q1797"/>
    <mergeCell ref="P1788:Q1788"/>
    <mergeCell ref="P1789:Q1789"/>
    <mergeCell ref="P1790:Q1790"/>
    <mergeCell ref="P1791:Q1791"/>
    <mergeCell ref="P1792:Q1792"/>
    <mergeCell ref="P1833:Q1833"/>
    <mergeCell ref="P1834:Q1834"/>
    <mergeCell ref="P1835:Q1835"/>
    <mergeCell ref="P1836:Q1836"/>
    <mergeCell ref="P1837:Q1837"/>
    <mergeCell ref="P1828:Q1828"/>
    <mergeCell ref="P1829:Q1829"/>
    <mergeCell ref="P1830:Q1830"/>
    <mergeCell ref="P1831:Q1831"/>
    <mergeCell ref="P1832:Q1832"/>
    <mergeCell ref="P1823:Q1823"/>
    <mergeCell ref="P1824:Q1824"/>
    <mergeCell ref="P1825:Q1825"/>
    <mergeCell ref="P1826:Q1826"/>
    <mergeCell ref="P1827:Q1827"/>
    <mergeCell ref="N1868:O1868"/>
    <mergeCell ref="N1869:O1869"/>
    <mergeCell ref="N1870:O1870"/>
    <mergeCell ref="N1871:O1871"/>
    <mergeCell ref="N1872:O1872"/>
    <mergeCell ref="N1863:O1863"/>
    <mergeCell ref="N1864:O1864"/>
    <mergeCell ref="N1865:O1865"/>
    <mergeCell ref="N1866:O1866"/>
    <mergeCell ref="N1867:O1867"/>
    <mergeCell ref="N1858:O1858"/>
    <mergeCell ref="N1859:O1859"/>
    <mergeCell ref="N1860:O1860"/>
    <mergeCell ref="N1861:O1861"/>
    <mergeCell ref="N1862:O1862"/>
    <mergeCell ref="N1853:O1853"/>
    <mergeCell ref="N1854:O1854"/>
    <mergeCell ref="N1855:O1855"/>
    <mergeCell ref="N1856:O1856"/>
    <mergeCell ref="N1857:O1857"/>
    <mergeCell ref="N1845:O1845"/>
    <mergeCell ref="N1846:O1846"/>
    <mergeCell ref="N1847:O1847"/>
    <mergeCell ref="N1838:O1838"/>
    <mergeCell ref="N1839:O1839"/>
    <mergeCell ref="N1840:O1840"/>
    <mergeCell ref="N1841:O1841"/>
    <mergeCell ref="N1842:O1842"/>
    <mergeCell ref="N1833:O1833"/>
    <mergeCell ref="N1834:O1834"/>
    <mergeCell ref="N1835:O1835"/>
    <mergeCell ref="N1836:O1836"/>
    <mergeCell ref="N1837:O1837"/>
    <mergeCell ref="N1828:O1828"/>
    <mergeCell ref="N1829:O1829"/>
    <mergeCell ref="N1830:O1830"/>
    <mergeCell ref="N1831:O1831"/>
    <mergeCell ref="N1832:O1832"/>
    <mergeCell ref="N1823:O1823"/>
    <mergeCell ref="N1824:O1824"/>
    <mergeCell ref="N1825:O1825"/>
    <mergeCell ref="N1826:O1826"/>
    <mergeCell ref="N1827:O1827"/>
    <mergeCell ref="N1818:O1818"/>
    <mergeCell ref="N1819:O1819"/>
    <mergeCell ref="N1820:O1820"/>
    <mergeCell ref="N1821:O1821"/>
    <mergeCell ref="N1822:O1822"/>
    <mergeCell ref="N1813:O1813"/>
    <mergeCell ref="N1814:O1814"/>
    <mergeCell ref="N1815:O1815"/>
    <mergeCell ref="N1816:O1816"/>
    <mergeCell ref="N1817:O1817"/>
    <mergeCell ref="N1808:O1808"/>
    <mergeCell ref="N1809:O1809"/>
    <mergeCell ref="N1810:O1810"/>
    <mergeCell ref="N1811:O1811"/>
    <mergeCell ref="N1812:O1812"/>
    <mergeCell ref="N1805:O1805"/>
    <mergeCell ref="N1806:O1806"/>
    <mergeCell ref="N1807:O1807"/>
    <mergeCell ref="N1798:O1798"/>
    <mergeCell ref="N1799:O1799"/>
    <mergeCell ref="N1800:O1800"/>
    <mergeCell ref="N1801:O1801"/>
    <mergeCell ref="N1802:O1802"/>
    <mergeCell ref="N1793:O1793"/>
    <mergeCell ref="N1794:O1794"/>
    <mergeCell ref="N1795:O1795"/>
    <mergeCell ref="N1796:O1796"/>
    <mergeCell ref="N1797:O1797"/>
    <mergeCell ref="N1788:O1788"/>
    <mergeCell ref="N1789:O1789"/>
    <mergeCell ref="N1790:O1790"/>
    <mergeCell ref="N1791:O1791"/>
    <mergeCell ref="N1792:O1792"/>
    <mergeCell ref="N1785:O1785"/>
    <mergeCell ref="N1786:O1786"/>
    <mergeCell ref="N1787:O1787"/>
    <mergeCell ref="N1778:O1778"/>
    <mergeCell ref="N1779:O1779"/>
    <mergeCell ref="N1780:O1780"/>
    <mergeCell ref="N1781:O1781"/>
    <mergeCell ref="N1782:O1782"/>
    <mergeCell ref="N1773:O1773"/>
    <mergeCell ref="N1774:O1774"/>
    <mergeCell ref="N1775:O1775"/>
    <mergeCell ref="N1776:O1776"/>
    <mergeCell ref="N1777:O1777"/>
    <mergeCell ref="J1868:K1868"/>
    <mergeCell ref="J1869:K1869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N1803:O1803"/>
    <mergeCell ref="N1804:O1804"/>
    <mergeCell ref="J1818:K1818"/>
    <mergeCell ref="J1819:K1819"/>
    <mergeCell ref="J1820:K1820"/>
    <mergeCell ref="J1821:K1821"/>
    <mergeCell ref="J1822:K1822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H1848:I1848"/>
    <mergeCell ref="H1849:I1849"/>
    <mergeCell ref="H1850:I1850"/>
    <mergeCell ref="H1851:I1851"/>
    <mergeCell ref="H1852:I1852"/>
    <mergeCell ref="H1843:I1843"/>
    <mergeCell ref="H1844:I1844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H1868:I1868"/>
    <mergeCell ref="H1869:I1869"/>
    <mergeCell ref="H1870:I1870"/>
    <mergeCell ref="H1871:I1871"/>
    <mergeCell ref="H1872:I1872"/>
    <mergeCell ref="H1863:I1863"/>
    <mergeCell ref="H1864:I1864"/>
    <mergeCell ref="H1865:I1865"/>
    <mergeCell ref="H1866:I1866"/>
    <mergeCell ref="H1867:I1867"/>
    <mergeCell ref="H1858:I1858"/>
    <mergeCell ref="H1859:I1859"/>
    <mergeCell ref="H1860:I1860"/>
    <mergeCell ref="H1861:I1861"/>
    <mergeCell ref="H1862:I1862"/>
    <mergeCell ref="H1853:I1853"/>
    <mergeCell ref="H1854:I1854"/>
    <mergeCell ref="H1855:I1855"/>
    <mergeCell ref="H1856:I1856"/>
    <mergeCell ref="H1857:I1857"/>
    <mergeCell ref="H1845:I1845"/>
    <mergeCell ref="H1846:I1846"/>
    <mergeCell ref="H1847:I1847"/>
    <mergeCell ref="H1838:I1838"/>
    <mergeCell ref="H1839:I1839"/>
    <mergeCell ref="H1840:I1840"/>
    <mergeCell ref="H1841:I1841"/>
    <mergeCell ref="H1842:I1842"/>
    <mergeCell ref="H1833:I1833"/>
    <mergeCell ref="H1834:I1834"/>
    <mergeCell ref="H1835:I1835"/>
    <mergeCell ref="H1836:I1836"/>
    <mergeCell ref="H1837:I1837"/>
    <mergeCell ref="H1828:I1828"/>
    <mergeCell ref="H1829:I1829"/>
    <mergeCell ref="H1830:I1830"/>
    <mergeCell ref="H1831:I1831"/>
    <mergeCell ref="H1832:I1832"/>
    <mergeCell ref="H1823:I1823"/>
    <mergeCell ref="H1824:I1824"/>
    <mergeCell ref="H1825:I1825"/>
    <mergeCell ref="H1826:I1826"/>
    <mergeCell ref="H1827:I1827"/>
    <mergeCell ref="H1818:I1818"/>
    <mergeCell ref="H1819:I1819"/>
    <mergeCell ref="H1820:I1820"/>
    <mergeCell ref="H1821:I1821"/>
    <mergeCell ref="H1822:I1822"/>
    <mergeCell ref="H1813:I1813"/>
    <mergeCell ref="H1814:I1814"/>
    <mergeCell ref="H1815:I1815"/>
    <mergeCell ref="H1816:I1816"/>
    <mergeCell ref="H1817:I1817"/>
    <mergeCell ref="H1808:I1808"/>
    <mergeCell ref="H1809:I1809"/>
    <mergeCell ref="H1810:I1810"/>
    <mergeCell ref="H1811:I1811"/>
    <mergeCell ref="H1812:I1812"/>
    <mergeCell ref="H1805:I1805"/>
    <mergeCell ref="H1806:I1806"/>
    <mergeCell ref="H1807:I1807"/>
    <mergeCell ref="H1798:I1798"/>
    <mergeCell ref="H1799:I1799"/>
    <mergeCell ref="H1800:I1800"/>
    <mergeCell ref="H1801:I1801"/>
    <mergeCell ref="H1802:I1802"/>
    <mergeCell ref="H1793:I1793"/>
    <mergeCell ref="H1794:I1794"/>
    <mergeCell ref="H1795:I1795"/>
    <mergeCell ref="H1796:I1796"/>
    <mergeCell ref="H1797:I1797"/>
    <mergeCell ref="H1788:I1788"/>
    <mergeCell ref="H1789:I1789"/>
    <mergeCell ref="H1790:I1790"/>
    <mergeCell ref="H1791:I1791"/>
    <mergeCell ref="H1792:I1792"/>
    <mergeCell ref="H1785:I1785"/>
    <mergeCell ref="H1786:I1786"/>
    <mergeCell ref="H1787:I1787"/>
    <mergeCell ref="H1778:I1778"/>
    <mergeCell ref="H1779:I1779"/>
    <mergeCell ref="H1780:I1780"/>
    <mergeCell ref="H1781:I1781"/>
    <mergeCell ref="H1782:I1782"/>
    <mergeCell ref="H1773:I1773"/>
    <mergeCell ref="H1774:I1774"/>
    <mergeCell ref="H1775:I1775"/>
    <mergeCell ref="H1776:I1776"/>
    <mergeCell ref="H1777:I1777"/>
    <mergeCell ref="F1868:G1868"/>
    <mergeCell ref="F1869:G1869"/>
    <mergeCell ref="F1848:G1848"/>
    <mergeCell ref="F1849:G1849"/>
    <mergeCell ref="F1850:G1850"/>
    <mergeCell ref="F1851:G1851"/>
    <mergeCell ref="F1852:G1852"/>
    <mergeCell ref="F1843:G1843"/>
    <mergeCell ref="F1844:G1844"/>
    <mergeCell ref="F1845:G1845"/>
    <mergeCell ref="F1846:G1846"/>
    <mergeCell ref="F1847:G1847"/>
    <mergeCell ref="F1838:G1838"/>
    <mergeCell ref="F1839:G1839"/>
    <mergeCell ref="F1840:G1840"/>
    <mergeCell ref="F1841:G1841"/>
    <mergeCell ref="F1842:G1842"/>
    <mergeCell ref="H1803:I1803"/>
    <mergeCell ref="H1804:I1804"/>
    <mergeCell ref="F1818:G1818"/>
    <mergeCell ref="F1819:G1819"/>
    <mergeCell ref="F1820:G1820"/>
    <mergeCell ref="F1821:G1821"/>
    <mergeCell ref="F1822:G1822"/>
    <mergeCell ref="F1870:G1870"/>
    <mergeCell ref="F1871:G1871"/>
    <mergeCell ref="F1872:G1872"/>
    <mergeCell ref="F1863:G1863"/>
    <mergeCell ref="F1864:G1864"/>
    <mergeCell ref="F1865:G1865"/>
    <mergeCell ref="F1866:G1866"/>
    <mergeCell ref="F1867:G1867"/>
    <mergeCell ref="F1858:G1858"/>
    <mergeCell ref="F1859:G1859"/>
    <mergeCell ref="F1860:G1860"/>
    <mergeCell ref="F1861:G1861"/>
    <mergeCell ref="F1862:G1862"/>
    <mergeCell ref="F1853:G1853"/>
    <mergeCell ref="F1854:G1854"/>
    <mergeCell ref="F1855:G1855"/>
    <mergeCell ref="F1856:G1856"/>
    <mergeCell ref="F1857:G1857"/>
    <mergeCell ref="F1813:G1813"/>
    <mergeCell ref="F1814:G1814"/>
    <mergeCell ref="F1815:G1815"/>
    <mergeCell ref="F1816:G1816"/>
    <mergeCell ref="F1817:G1817"/>
    <mergeCell ref="F1808:G1808"/>
    <mergeCell ref="F1809:G1809"/>
    <mergeCell ref="F1810:G1810"/>
    <mergeCell ref="F1811:G1811"/>
    <mergeCell ref="F1812:G1812"/>
    <mergeCell ref="F1803:G1803"/>
    <mergeCell ref="F1804:G1804"/>
    <mergeCell ref="F1805:G1805"/>
    <mergeCell ref="F1806:G1806"/>
    <mergeCell ref="F1807:G1807"/>
    <mergeCell ref="F1798:G1798"/>
    <mergeCell ref="F1799:G1799"/>
    <mergeCell ref="F1800:G1800"/>
    <mergeCell ref="F1801:G1801"/>
    <mergeCell ref="F1802:G1802"/>
    <mergeCell ref="D1848:E1848"/>
    <mergeCell ref="D1849:E1849"/>
    <mergeCell ref="D1850:E1850"/>
    <mergeCell ref="D1851:E1851"/>
    <mergeCell ref="D1852:E1852"/>
    <mergeCell ref="D1843:E1843"/>
    <mergeCell ref="D1844:E1844"/>
    <mergeCell ref="F1793:G1793"/>
    <mergeCell ref="F1794:G1794"/>
    <mergeCell ref="F1795:G1795"/>
    <mergeCell ref="F1796:G1796"/>
    <mergeCell ref="F1797:G1797"/>
    <mergeCell ref="F1788:G1788"/>
    <mergeCell ref="F1789:G1789"/>
    <mergeCell ref="F1790:G1790"/>
    <mergeCell ref="F1791:G1791"/>
    <mergeCell ref="F1792:G1792"/>
    <mergeCell ref="F1833:G1833"/>
    <mergeCell ref="F1834:G1834"/>
    <mergeCell ref="F1835:G1835"/>
    <mergeCell ref="F1836:G1836"/>
    <mergeCell ref="F1837:G1837"/>
    <mergeCell ref="F1828:G1828"/>
    <mergeCell ref="F1829:G1829"/>
    <mergeCell ref="F1830:G1830"/>
    <mergeCell ref="F1831:G1831"/>
    <mergeCell ref="F1832:G1832"/>
    <mergeCell ref="F1823:G1823"/>
    <mergeCell ref="F1824:G1824"/>
    <mergeCell ref="F1825:G1825"/>
    <mergeCell ref="F1826:G1826"/>
    <mergeCell ref="F1827:G1827"/>
    <mergeCell ref="D1868:E1868"/>
    <mergeCell ref="D1869:E1869"/>
    <mergeCell ref="D1870:E1870"/>
    <mergeCell ref="D1871:E1871"/>
    <mergeCell ref="D1872:E1872"/>
    <mergeCell ref="D1863:E1863"/>
    <mergeCell ref="D1864:E1864"/>
    <mergeCell ref="D1865:E1865"/>
    <mergeCell ref="D1866:E1866"/>
    <mergeCell ref="D1867:E1867"/>
    <mergeCell ref="D1858:E1858"/>
    <mergeCell ref="D1859:E1859"/>
    <mergeCell ref="D1860:E1860"/>
    <mergeCell ref="D1861:E1861"/>
    <mergeCell ref="D1862:E1862"/>
    <mergeCell ref="D1853:E1853"/>
    <mergeCell ref="D1854:E1854"/>
    <mergeCell ref="D1855:E1855"/>
    <mergeCell ref="D1856:E1856"/>
    <mergeCell ref="D1857:E1857"/>
    <mergeCell ref="D1845:E1845"/>
    <mergeCell ref="D1846:E1846"/>
    <mergeCell ref="D1847:E1847"/>
    <mergeCell ref="D1838:E1838"/>
    <mergeCell ref="D1839:E1839"/>
    <mergeCell ref="D1840:E1840"/>
    <mergeCell ref="D1841:E1841"/>
    <mergeCell ref="D1842:E1842"/>
    <mergeCell ref="D1833:E1833"/>
    <mergeCell ref="D1834:E1834"/>
    <mergeCell ref="D1835:E1835"/>
    <mergeCell ref="D1836:E1836"/>
    <mergeCell ref="D1837:E1837"/>
    <mergeCell ref="D1828:E1828"/>
    <mergeCell ref="D1829:E1829"/>
    <mergeCell ref="D1830:E1830"/>
    <mergeCell ref="D1831:E1831"/>
    <mergeCell ref="D1832:E1832"/>
    <mergeCell ref="D1823:E1823"/>
    <mergeCell ref="D1824:E1824"/>
    <mergeCell ref="D1825:E1825"/>
    <mergeCell ref="D1826:E1826"/>
    <mergeCell ref="D1827:E1827"/>
    <mergeCell ref="D1818:E1818"/>
    <mergeCell ref="D1819:E1819"/>
    <mergeCell ref="D1820:E1820"/>
    <mergeCell ref="D1821:E1821"/>
    <mergeCell ref="D1822:E1822"/>
    <mergeCell ref="D1813:E1813"/>
    <mergeCell ref="D1814:E1814"/>
    <mergeCell ref="D1815:E1815"/>
    <mergeCell ref="D1816:E1816"/>
    <mergeCell ref="D1817:E1817"/>
    <mergeCell ref="D1808:E1808"/>
    <mergeCell ref="D1809:E1809"/>
    <mergeCell ref="D1810:E1810"/>
    <mergeCell ref="D1811:E1811"/>
    <mergeCell ref="D1812:E1812"/>
    <mergeCell ref="BE1:BI1"/>
    <mergeCell ref="BY1:CA1"/>
    <mergeCell ref="BR1:BS1"/>
    <mergeCell ref="BU1:BW1"/>
    <mergeCell ref="CT1:CV1"/>
    <mergeCell ref="DF12:DR12"/>
    <mergeCell ref="DE9:DR9"/>
    <mergeCell ref="DF17:DR17"/>
    <mergeCell ref="DF13:DR13"/>
    <mergeCell ref="D1803:E1803"/>
    <mergeCell ref="D1804:E1804"/>
    <mergeCell ref="D1805:E1805"/>
    <mergeCell ref="D1806:E1806"/>
    <mergeCell ref="D1807:E1807"/>
    <mergeCell ref="D1798:E1798"/>
    <mergeCell ref="D1799:E1799"/>
    <mergeCell ref="D1800:E1800"/>
    <mergeCell ref="D1801:E1801"/>
    <mergeCell ref="D1802:E1802"/>
    <mergeCell ref="D1793:E1793"/>
    <mergeCell ref="D1794:E1794"/>
    <mergeCell ref="D1795:E1795"/>
    <mergeCell ref="D1796:E1796"/>
    <mergeCell ref="D1797:E1797"/>
    <mergeCell ref="D1788:E1788"/>
    <mergeCell ref="D1789:E1789"/>
    <mergeCell ref="D1790:E1790"/>
    <mergeCell ref="D1791:E1791"/>
    <mergeCell ref="D1792:E1792"/>
    <mergeCell ref="F1778:G1778"/>
    <mergeCell ref="F1779:G1779"/>
    <mergeCell ref="F1780:G1780"/>
    <mergeCell ref="D1785:E1785"/>
    <mergeCell ref="D1786:E1786"/>
    <mergeCell ref="D1787:E1787"/>
    <mergeCell ref="D1778:E1778"/>
    <mergeCell ref="D1779:E1779"/>
    <mergeCell ref="D1780:E1780"/>
    <mergeCell ref="D1781:E1781"/>
    <mergeCell ref="D1782:E1782"/>
    <mergeCell ref="D1773:E1773"/>
    <mergeCell ref="D1774:E1774"/>
    <mergeCell ref="D1775:E1775"/>
    <mergeCell ref="D1776:E1776"/>
    <mergeCell ref="D1777:E1777"/>
    <mergeCell ref="F1773:G1773"/>
    <mergeCell ref="F1774:G1774"/>
    <mergeCell ref="F1775:G1775"/>
    <mergeCell ref="F1776:G1776"/>
    <mergeCell ref="F1777:G1777"/>
    <mergeCell ref="F1783:G1783"/>
    <mergeCell ref="F1784:G1784"/>
    <mergeCell ref="F1785:G1785"/>
    <mergeCell ref="F1786:G1786"/>
    <mergeCell ref="F1787:G1787"/>
    <mergeCell ref="F1781:G1781"/>
    <mergeCell ref="F1782:G1782"/>
    <mergeCell ref="DF35:DR35"/>
    <mergeCell ref="DF48:DR48"/>
    <mergeCell ref="DE48:DE49"/>
    <mergeCell ref="DF31:DR31"/>
    <mergeCell ref="D1783:E1783"/>
    <mergeCell ref="D1784:E1784"/>
    <mergeCell ref="H1783:I1783"/>
    <mergeCell ref="H1784:I1784"/>
    <mergeCell ref="J1773:K1773"/>
    <mergeCell ref="J1774:K1774"/>
    <mergeCell ref="J1775:K1775"/>
    <mergeCell ref="J1776:K1776"/>
    <mergeCell ref="J1777:K1777"/>
    <mergeCell ref="J1783:K1783"/>
    <mergeCell ref="J1784:K1784"/>
    <mergeCell ref="N1783:O1783"/>
    <mergeCell ref="N1784:O1784"/>
    <mergeCell ref="P1773:Q1773"/>
    <mergeCell ref="P1774:Q1774"/>
    <mergeCell ref="P1775:Q1775"/>
    <mergeCell ref="P1776:Q1776"/>
    <mergeCell ref="P1777:Q1777"/>
    <mergeCell ref="P1783:Q1783"/>
    <mergeCell ref="P1784:Q1784"/>
    <mergeCell ref="R1783:S1783"/>
    <mergeCell ref="R1784:S1784"/>
    <mergeCell ref="T1773:U1773"/>
    <mergeCell ref="T1774:U1774"/>
    <mergeCell ref="T1775:U1775"/>
    <mergeCell ref="T1776:U1776"/>
    <mergeCell ref="T1777:U1777"/>
    <mergeCell ref="T1783:U1783"/>
    <mergeCell ref="DF51:DR51"/>
    <mergeCell ref="DF52:DR52"/>
    <mergeCell ref="DE51:DE52"/>
    <mergeCell ref="DF14:DR14"/>
    <mergeCell ref="DE12:DE14"/>
    <mergeCell ref="DF21:DR21"/>
    <mergeCell ref="DF24:DR24"/>
    <mergeCell ref="DF18:DR18"/>
    <mergeCell ref="DF19:DR19"/>
    <mergeCell ref="DF20:DR20"/>
    <mergeCell ref="DE17:DE21"/>
    <mergeCell ref="DF23:DR23"/>
    <mergeCell ref="DF26:DR26"/>
    <mergeCell ref="DF27:DR27"/>
    <mergeCell ref="DF28:DR28"/>
    <mergeCell ref="DF29:DR29"/>
    <mergeCell ref="DF42:DR42"/>
    <mergeCell ref="DE23:DE35"/>
    <mergeCell ref="DE37:DE46"/>
    <mergeCell ref="DF46:DR46"/>
    <mergeCell ref="DF45:DR45"/>
    <mergeCell ref="DF49:DR49"/>
    <mergeCell ref="DF43:DR43"/>
    <mergeCell ref="DF40:DR40"/>
    <mergeCell ref="DF44:DR44"/>
    <mergeCell ref="DF39:DR39"/>
    <mergeCell ref="DF41:DR41"/>
    <mergeCell ref="DF37:DR37"/>
    <mergeCell ref="DF38:DR38"/>
    <mergeCell ref="DF32:DR32"/>
    <mergeCell ref="DF33:DR33"/>
    <mergeCell ref="DF34:DR34"/>
  </mergeCells>
  <phoneticPr fontId="20" type="noConversion"/>
  <pageMargins left="0.45" right="0.23622047244094491" top="0.23" bottom="0.23622047244094491" header="0.17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238</vt:i4>
      </vt:variant>
    </vt:vector>
  </HeadingPairs>
  <TitlesOfParts>
    <vt:vector size="242" baseType="lpstr">
      <vt:lpstr>Програм</vt:lpstr>
      <vt:lpstr>Програмска активност</vt:lpstr>
      <vt:lpstr>Пројекат</vt:lpstr>
      <vt:lpstr>Упутство</vt:lpstr>
      <vt:lpstr>funkcija</vt:lpstr>
      <vt:lpstr>Програм!Print_Area</vt:lpstr>
      <vt:lpstr>'Програмска активност'!Print_Area</vt:lpstr>
      <vt:lpstr>Пројекат!Print_Area</vt:lpstr>
      <vt:lpstr>'Програмска активност'!Print_Titles</vt:lpstr>
      <vt:lpstr>Пројекат!Print_Titles</vt:lpstr>
      <vt:lpstr>активност</vt:lpstr>
      <vt:lpstr>активност_пројекат</vt:lpstr>
      <vt:lpstr>Извори_финансирања</vt:lpstr>
      <vt:lpstr>конто</vt:lpstr>
      <vt:lpstr>п1</vt:lpstr>
      <vt:lpstr>п10</vt:lpstr>
      <vt:lpstr>п11</vt:lpstr>
      <vt:lpstr>п12</vt:lpstr>
      <vt:lpstr>п13</vt:lpstr>
      <vt:lpstr>п14</vt:lpstr>
      <vt:lpstr>п15</vt:lpstr>
      <vt:lpstr>п2</vt:lpstr>
      <vt:lpstr>п3</vt:lpstr>
      <vt:lpstr>п4</vt:lpstr>
      <vt:lpstr>п5</vt:lpstr>
      <vt:lpstr>п6</vt:lpstr>
      <vt:lpstr>п7</vt:lpstr>
      <vt:lpstr>п8</vt:lpstr>
      <vt:lpstr>п9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ПАЦ_11</vt:lpstr>
      <vt:lpstr>ПАЦ_12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Програми</vt:lpstr>
      <vt:lpstr>Сектор</vt:lpstr>
      <vt:lpstr>списак_активности</vt:lpstr>
      <vt:lpstr>шифра_програма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Natasa</cp:lastModifiedBy>
  <cp:lastPrinted>2016-08-18T22:40:45Z</cp:lastPrinted>
  <dcterms:created xsi:type="dcterms:W3CDTF">2014-07-16T07:05:44Z</dcterms:created>
  <dcterms:modified xsi:type="dcterms:W3CDTF">2017-08-16T09:52:52Z</dcterms:modified>
</cp:coreProperties>
</file>